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65416" windowWidth="14820" windowHeight="129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'Лист1'!$A$1:$N$104</definedName>
  </definedNames>
  <calcPr fullCalcOnLoad="1"/>
</workbook>
</file>

<file path=xl/sharedStrings.xml><?xml version="1.0" encoding="utf-8"?>
<sst xmlns="http://schemas.openxmlformats.org/spreadsheetml/2006/main" count="282" uniqueCount="275">
  <si>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</si>
  <si>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</si>
  <si>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</si>
  <si>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</si>
  <si>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</si>
  <si>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</si>
  <si>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</si>
  <si>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</si>
  <si>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</si>
  <si>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</si>
  <si>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</si>
  <si>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</si>
  <si>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</si>
  <si>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</si>
  <si>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</si>
  <si>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</si>
  <si>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</si>
  <si>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</si>
  <si>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</si>
  <si>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</si>
  <si>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</si>
  <si>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</si>
  <si>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</si>
  <si>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</si>
  <si>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</si>
  <si>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</si>
  <si>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</si>
  <si>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</si>
  <si>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</si>
  <si>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</si>
  <si>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</si>
  <si>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</si>
  <si>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</si>
  <si>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</si>
  <si>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</si>
  <si>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</si>
  <si>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</si>
  <si>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</si>
  <si>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</si>
  <si>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</si>
  <si>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</si>
  <si>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</si>
  <si>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</si>
  <si>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</si>
  <si>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</si>
  <si>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</si>
  <si>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</si>
  <si>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</si>
  <si>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</si>
  <si>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</si>
  <si>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</si>
  <si>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</si>
  <si>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</si>
  <si>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</si>
  <si>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</si>
  <si>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</si>
  <si>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</si>
  <si>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</si>
  <si>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</si>
  <si>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</si>
  <si>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</si>
  <si>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</si>
  <si>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</si>
  <si>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</si>
  <si>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</si>
  <si>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</si>
  <si>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</si>
  <si>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</si>
  <si>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</si>
  <si>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</si>
  <si>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</si>
  <si>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</si>
  <si>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</si>
  <si>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</si>
  <si>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</si>
  <si>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</si>
  <si>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</si>
  <si>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</si>
  <si>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</si>
  <si>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</si>
  <si>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</si>
  <si>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</si>
  <si>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</si>
  <si>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</si>
  <si>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</si>
  <si>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</si>
  <si>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</si>
  <si>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</si>
  <si>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</si>
  <si>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</si>
  <si>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</si>
  <si>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</si>
  <si>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</si>
  <si>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</si>
  <si>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</si>
  <si>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</si>
  <si>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</si>
  <si>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</si>
  <si>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</si>
  <si>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</si>
  <si>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</si>
  <si>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</si>
  <si>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</si>
  <si>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</si>
  <si>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</si>
  <si>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</si>
  <si>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</si>
  <si>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</si>
  <si>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</si>
  <si>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</si>
  <si>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</si>
  <si>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</si>
  <si>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</si>
  <si>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</si>
  <si>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</si>
  <si>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</si>
  <si>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</si>
  <si>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</si>
  <si>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</si>
  <si>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</si>
  <si>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</si>
  <si>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</si>
  <si>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</si>
  <si>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</si>
  <si>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</si>
  <si>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</si>
  <si>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</si>
  <si>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</si>
  <si>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</si>
  <si>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</si>
  <si>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</si>
  <si>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</si>
  <si>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</si>
  <si>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</si>
  <si>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</si>
  <si>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</si>
  <si>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</si>
  <si>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</si>
  <si>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</si>
  <si>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</si>
  <si>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</si>
  <si>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</si>
  <si>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</si>
  <si>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</si>
  <si>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</si>
  <si>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</si>
  <si>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</si>
  <si>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</si>
  <si>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</si>
  <si>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</si>
  <si>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</si>
  <si>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</si>
  <si>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</si>
  <si>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</si>
  <si>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</si>
  <si>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</si>
  <si>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</si>
  <si>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</si>
  <si>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</si>
  <si>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</si>
  <si>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</si>
  <si>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</si>
  <si>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</si>
  <si>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</si>
  <si>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</si>
  <si>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</si>
  <si>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</si>
  <si>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</si>
  <si>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</si>
  <si>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</si>
  <si>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</si>
  <si>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</si>
  <si>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</si>
  <si>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</si>
  <si>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</si>
  <si>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</si>
  <si>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</si>
  <si>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</si>
  <si>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2 02 10000 00 0000 150</t>
  </si>
  <si>
    <t>2 02 20000 00 0000 150</t>
  </si>
  <si>
    <t>2 02 30000 00 0000 150</t>
  </si>
  <si>
    <t>2 02 40000 00 0000 150</t>
  </si>
  <si>
    <t>Сборы за пользование объектами животного мира и за пользование объектами водных биологических ресурсов</t>
  </si>
  <si>
    <t>Сведения о внесенных изменениях в закон о бюджете на 2021 год и на плановый период 2022 и 2023 годов</t>
  </si>
  <si>
    <t>2 04 00000 00 0000 000</t>
  </si>
  <si>
    <t>Безвозмездные поступления от негосударственных организаций</t>
  </si>
  <si>
    <t>2 02 00000 00 0000 000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</si>
  <si>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</si>
  <si>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</si>
  <si>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</si>
  <si>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Прикладные научные исследования в области жилищно-коммунального хозяйства</t>
  </si>
  <si>
    <t>0504</t>
  </si>
  <si>
    <t>0604</t>
  </si>
  <si>
    <t>Прикладные научные исследования в области охраны окружающей среды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</si>
  <si>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</si>
  <si>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</si>
  <si>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</si>
  <si>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</si>
  <si>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</si>
  <si>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</si>
  <si>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</si>
  <si>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</si>
  <si>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</si>
  <si>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</si>
  <si>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</si>
  <si>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</si>
  <si>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</si>
  <si>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</si>
  <si>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</si>
  <si>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</si>
  <si>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</si>
  <si>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</si>
  <si>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</si>
  <si>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</si>
  <si>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</si>
  <si>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</si>
  <si>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</si>
  <si>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</si>
  <si>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</si>
  <si>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</si>
  <si>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</si>
  <si>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</si>
  <si>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</si>
  <si>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</si>
  <si>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</si>
  <si>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2.5.5.</t>
  </si>
  <si>
    <t>2.6.</t>
  </si>
  <si>
    <t>2.6.1.</t>
  </si>
  <si>
    <t>2.6.2.</t>
  </si>
  <si>
    <t>2.6.3.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</si>
  <si>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</si>
  <si>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</si>
  <si>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</si>
  <si>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</si>
  <si>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</si>
  <si>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</si>
  <si>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</si>
  <si>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</si>
  <si>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</si>
  <si>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</si>
  <si>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</si>
  <si>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</si>
  <si>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</si>
  <si>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</si>
  <si>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</si>
  <si>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</si>
  <si>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</si>
  <si>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</si>
  <si>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</si>
  <si>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</si>
  <si>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</si>
  <si>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</si>
  <si>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</si>
  <si>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</si>
  <si>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</si>
  <si>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</si>
  <si>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</si>
  <si>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</si>
  <si>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</si>
  <si>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</si>
  <si>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</si>
  <si>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</si>
  <si>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</si>
  <si>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</si>
  <si>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</si>
  <si>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</si>
  <si>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</si>
  <si>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>Закон ЗК "О бюджете ЗК на 2021 год и плановый период 2022  и 2023 годов" 
от 30.12.2020г.                                                  № 1899-ЗЗК</t>
  </si>
  <si>
    <t>Закон ЗК "О бюджете ЗК на 2021 год и плановый период 2022 и 2023 годов" 
от 30.12.2020г.                            № 1899-ЗЗК (в редакции      
от 08.07.2021г. № 1952-ЗЗК)</t>
  </si>
  <si>
    <t>Закон ЗК "О бюджете ЗК на 2021 год и плановый период 2022 и 2023 годов" 
от 30.12.2020г.                            № 1899-ЗЗК (в редакции      
от 01.04.2021г. № 1921-ЗЗК)</t>
  </si>
  <si>
    <t>Закон ЗК "О бюджете ЗК на 2021 год и плановый период 2022 и 2023 годов" 
от 30.12.2020г.                            № 1899-ЗЗК (в редакции      
от 13.10.2021г. № 1984-ЗЗК)</t>
  </si>
  <si>
    <t>Закон ЗК "О бюджете ЗК на 2021 год и плановый период 2022 и 2023 годов" 
от 30.12.2020г.                            № 1899-ЗЗК (в редакции      
от 29.10.2021г. № 1987-ЗЗК)</t>
  </si>
  <si>
    <t xml:space="preserve">000 1 00 00000 00 0000 000 </t>
  </si>
  <si>
    <t>000 2 00 00000 00 0000 000</t>
  </si>
  <si>
    <t>Закон ЗК "О бюджете ЗК на 2021 год и плановый период 2022 и 2023 годов" 
от 30.12.2020г.                            № 1899-ЗЗК (в редакции      
от 24.12.2021г. № 2006-ЗЗК)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</si>
</sst>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46" fillId="12" borderId="12" xfId="0" applyNumberFormat="1" applyFont="1" applyFill="1" applyBorder="1" applyAlignment="1">
      <alignment horizontal="center" vertical="center" wrapText="1"/>
    </xf>
    <xf numFmtId="172" fontId="46" fillId="0" borderId="12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49" fontId="46" fillId="0" borderId="12" xfId="0" applyNumberFormat="1" applyFont="1" applyBorder="1" applyAlignment="1">
      <alignment horizontal="center" vertical="center"/>
    </xf>
    <xf numFmtId="49" fontId="47" fillId="12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49" fontId="48" fillId="11" borderId="12" xfId="0" applyNumberFormat="1" applyFont="1" applyFill="1" applyBorder="1" applyAlignment="1">
      <alignment horizontal="center" vertical="center"/>
    </xf>
    <xf numFmtId="49" fontId="48" fillId="11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46" fillId="33" borderId="12" xfId="0" applyNumberFormat="1" applyFont="1" applyFill="1" applyBorder="1" applyAlignment="1">
      <alignment horizontal="center" vertical="center"/>
    </xf>
    <xf numFmtId="172" fontId="26" fillId="0" borderId="0" xfId="0" applyNumberFormat="1" applyFont="1" applyAlignment="1">
      <alignment/>
    </xf>
    <xf numFmtId="0" fontId="4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47" fillId="12" borderId="12" xfId="0" applyFont="1" applyFill="1" applyBorder="1" applyAlignment="1">
      <alignment horizontal="left" vertical="center"/>
    </xf>
    <xf numFmtId="0" fontId="46" fillId="0" borderId="15" xfId="0" applyNumberFormat="1" applyFont="1" applyFill="1" applyBorder="1" applyAlignment="1">
      <alignment horizontal="left" vertical="center" wrapText="1"/>
    </xf>
    <xf numFmtId="0" fontId="46" fillId="0" borderId="16" xfId="0" applyNumberFormat="1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left" vertical="center" wrapText="1"/>
    </xf>
    <xf numFmtId="0" fontId="47" fillId="12" borderId="12" xfId="0" applyFont="1" applyFill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8" fillId="11" borderId="12" xfId="0" applyFont="1" applyFill="1" applyBorder="1" applyAlignment="1">
      <alignment vertical="center"/>
    </xf>
    <xf numFmtId="0" fontId="46" fillId="0" borderId="12" xfId="0" applyFont="1" applyBorder="1" applyAlignment="1">
      <alignment vertical="center" wrapText="1"/>
    </xf>
    <xf numFmtId="0" fontId="48" fillId="11" borderId="14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0" fontId="48" fillId="11" borderId="12" xfId="0" applyFont="1" applyFill="1" applyBorder="1" applyAlignment="1">
      <alignment horizontal="left" vertical="center"/>
    </xf>
    <xf numFmtId="0" fontId="46" fillId="0" borderId="12" xfId="0" applyFont="1" applyBorder="1" applyAlignment="1">
      <alignment horizontal="left" vertical="center" wrapText="1"/>
    </xf>
    <xf numFmtId="0" fontId="48" fillId="11" borderId="14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4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49" fontId="48" fillId="0" borderId="12" xfId="0" applyNumberFormat="1" applyFont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49" fontId="46" fillId="0" borderId="12" xfId="0" applyNumberFormat="1" applyFont="1" applyBorder="1" applyAlignment="1">
      <alignment vertical="center"/>
    </xf>
    <xf numFmtId="49" fontId="46" fillId="0" borderId="12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172" fontId="3" fillId="12" borderId="13" xfId="0" applyNumberFormat="1" applyFont="1" applyFill="1" applyBorder="1" applyAlignment="1">
      <alignment vertical="center"/>
    </xf>
    <xf numFmtId="172" fontId="46" fillId="12" borderId="0" xfId="0" applyNumberFormat="1" applyFont="1" applyFill="1" applyAlignment="1">
      <alignment vertical="center"/>
    </xf>
    <xf numFmtId="172" fontId="46" fillId="0" borderId="0" xfId="0" applyNumberFormat="1" applyFont="1" applyAlignment="1">
      <alignment/>
    </xf>
    <xf numFmtId="0" fontId="51" fillId="0" borderId="15" xfId="0" applyNumberFormat="1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172" fontId="46" fillId="12" borderId="12" xfId="0" applyNumberFormat="1" applyFont="1" applyFill="1" applyBorder="1" applyAlignment="1">
      <alignment vertical="center"/>
    </xf>
    <xf numFmtId="172" fontId="48" fillId="11" borderId="12" xfId="0" applyNumberFormat="1" applyFont="1" applyFill="1" applyBorder="1" applyAlignment="1">
      <alignment vertical="center"/>
    </xf>
    <xf numFmtId="172" fontId="48" fillId="0" borderId="12" xfId="0" applyNumberFormat="1" applyFont="1" applyFill="1" applyBorder="1" applyAlignment="1">
      <alignment vertical="center"/>
    </xf>
    <xf numFmtId="172" fontId="46" fillId="0" borderId="12" xfId="0" applyNumberFormat="1" applyFont="1" applyFill="1" applyBorder="1" applyAlignment="1">
      <alignment vertical="center"/>
    </xf>
    <xf numFmtId="172" fontId="47" fillId="12" borderId="12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/>
    </xf>
    <xf numFmtId="172" fontId="2" fillId="12" borderId="12" xfId="0" applyNumberFormat="1" applyFont="1" applyFill="1" applyBorder="1" applyAlignment="1">
      <alignment horizontal="right" vertical="center"/>
    </xf>
    <xf numFmtId="172" fontId="46" fillId="12" borderId="15" xfId="0" applyNumberFormat="1" applyFont="1" applyFill="1" applyBorder="1" applyAlignment="1">
      <alignment horizontal="right" vertical="center" wrapText="1"/>
    </xf>
    <xf numFmtId="172" fontId="48" fillId="12" borderId="12" xfId="0" applyNumberFormat="1" applyFont="1" applyFill="1" applyBorder="1" applyAlignment="1">
      <alignment horizontal="right" vertical="center"/>
    </xf>
    <xf numFmtId="172" fontId="46" fillId="0" borderId="12" xfId="0" applyNumberFormat="1" applyFont="1" applyBorder="1" applyAlignment="1">
      <alignment horizontal="right" vertical="center"/>
    </xf>
    <xf numFmtId="172" fontId="48" fillId="11" borderId="12" xfId="0" applyNumberFormat="1" applyFont="1" applyFill="1" applyBorder="1" applyAlignment="1">
      <alignment horizontal="right" vertical="center"/>
    </xf>
    <xf numFmtId="172" fontId="46" fillId="12" borderId="12" xfId="0" applyNumberFormat="1" applyFont="1" applyFill="1" applyBorder="1" applyAlignment="1">
      <alignment horizontal="right" vertical="center"/>
    </xf>
    <xf numFmtId="172" fontId="50" fillId="12" borderId="0" xfId="0" applyNumberFormat="1" applyFont="1" applyFill="1" applyAlignment="1">
      <alignment horizontal="right" vertical="center"/>
    </xf>
    <xf numFmtId="172" fontId="48" fillId="11" borderId="0" xfId="0" applyNumberFormat="1" applyFont="1" applyFill="1" applyAlignment="1">
      <alignment horizontal="right" vertical="center"/>
    </xf>
    <xf numFmtId="172" fontId="46" fillId="33" borderId="12" xfId="0" applyNumberFormat="1" applyFont="1" applyFill="1" applyBorder="1" applyAlignment="1">
      <alignment horizontal="right" vertical="center"/>
    </xf>
    <xf numFmtId="172" fontId="50" fillId="12" borderId="12" xfId="0" applyNumberFormat="1" applyFont="1" applyFill="1" applyBorder="1" applyAlignment="1">
      <alignment horizontal="right" vertical="center"/>
    </xf>
    <xf numFmtId="172" fontId="46" fillId="0" borderId="12" xfId="0" applyNumberFormat="1" applyFont="1" applyFill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view="pageBreakPreview" zoomScale="85" zoomScaleNormal="90" zoomScaleSheetLayoutView="85" zoomScalePageLayoutView="0" workbookViewId="0" topLeftCell="A1">
      <pane xSplit="3" ySplit="4" topLeftCell="D6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2" sqref="H12"/>
    </sheetView>
  </sheetViews>
  <sheetFormatPr defaultColWidth="9.140625" defaultRowHeight="15"/>
  <cols>
    <col min="1" max="1" width="7.7109375" style="5" customWidth="1"/>
    <col min="2" max="2" width="47.00390625" style="0" customWidth="1"/>
    <col min="3" max="3" width="26.140625" style="0" customWidth="1"/>
    <col min="4" max="4" width="26.57421875" style="1" customWidth="1"/>
    <col min="5" max="5" width="17.28125" style="1" customWidth="1"/>
    <col min="6" max="6" width="26.57421875" style="1" customWidth="1"/>
    <col min="7" max="7" width="17.28125" style="1" customWidth="1"/>
    <col min="8" max="8" width="26.57421875" style="1" customWidth="1"/>
    <col min="9" max="9" width="17.28125" style="0" customWidth="1"/>
    <col min="10" max="10" width="26.57421875" style="0" customWidth="1"/>
    <col min="11" max="11" width="17.00390625" style="0" customWidth="1"/>
    <col min="12" max="12" width="26.7109375" style="0" customWidth="1"/>
    <col min="13" max="13" width="17.00390625" style="0" customWidth="1"/>
    <col min="14" max="14" width="26.7109375" style="0" customWidth="1"/>
  </cols>
  <sheetData>
    <row r="1" spans="1:8" ht="15.75" customHeight="1">
      <c r="A1" s="79"/>
      <c r="B1" s="79"/>
      <c r="C1" s="79"/>
      <c r="D1" s="79"/>
      <c r="E1" s="79"/>
      <c r="F1" s="79"/>
      <c r="G1" s="20"/>
      <c r="H1" s="20"/>
    </row>
    <row r="2" spans="1:14" ht="15.75" customHeight="1">
      <c r="A2" s="80" t="s">
        <v>183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8" ht="15">
      <c r="B3" s="5"/>
      <c r="C3" s="5"/>
      <c r="D3" s="52"/>
      <c r="E3" s="52"/>
      <c r="F3" s="52"/>
      <c r="G3" s="52"/>
      <c r="H3" s="52"/>
    </row>
    <row r="4" spans="1:14" ht="97.5" customHeight="1">
      <c r="A4" s="78" t="s">
        <v>0</v>
      </c>
      <c r="B4" s="78"/>
      <c r="C4" s="19" t="s">
        <v>7</v>
      </c>
      <c r="D4" s="2" t="s">
        <v>267</v>
      </c>
      <c r="E4" s="3" t="s">
        <v>189</v>
      </c>
      <c r="F4" s="2" t="s">
        <v>269</v>
      </c>
      <c r="G4" s="3" t="s">
        <v>189</v>
      </c>
      <c r="H4" s="2" t="s">
        <v>268</v>
      </c>
      <c r="I4" s="3" t="s">
        <v>189</v>
      </c>
      <c r="J4" s="2" t="s">
        <v>270</v>
      </c>
      <c r="K4" s="3" t="s">
        <v>189</v>
      </c>
      <c r="L4" s="2" t="s">
        <v>271</v>
      </c>
      <c r="M4" s="3" t="s">
        <v>189</v>
      </c>
      <c r="N4" s="2" t="s">
        <v>274</v>
      </c>
    </row>
    <row r="5" spans="1:14" s="13" customFormat="1" ht="15">
      <c r="A5" s="7" t="s">
        <v>195</v>
      </c>
      <c r="B5" s="21" t="s">
        <v>2</v>
      </c>
      <c r="C5" s="25"/>
      <c r="D5" s="38">
        <f aca="true" t="shared" si="0" ref="D5:J5">D7+D18</f>
        <v>84285816</v>
      </c>
      <c r="E5" s="38">
        <f t="shared" si="0"/>
        <v>1134614.7999999926</v>
      </c>
      <c r="F5" s="38">
        <f t="shared" si="0"/>
        <v>85420430.8</v>
      </c>
      <c r="G5" s="38">
        <f t="shared" si="0"/>
        <v>2921581.900000002</v>
      </c>
      <c r="H5" s="38">
        <f t="shared" si="0"/>
        <v>88342012.69999999</v>
      </c>
      <c r="I5" s="38">
        <f>I7+I18</f>
        <v>0</v>
      </c>
      <c r="J5" s="38">
        <f t="shared" si="0"/>
        <v>88342012.69999999</v>
      </c>
      <c r="K5" s="59">
        <f>K7+K18</f>
        <v>8892980.799999997</v>
      </c>
      <c r="L5" s="38">
        <f>L7+L18</f>
        <v>97234993.5</v>
      </c>
      <c r="M5" s="59">
        <f>M7+M18</f>
        <v>2639255.0000000075</v>
      </c>
      <c r="N5" s="67">
        <f>N7+N18</f>
        <v>99874248.5</v>
      </c>
    </row>
    <row r="6" spans="1:14" ht="15">
      <c r="A6" s="6"/>
      <c r="B6" s="31" t="s">
        <v>1</v>
      </c>
      <c r="C6" s="26"/>
      <c r="D6" s="60"/>
      <c r="E6" s="60"/>
      <c r="F6" s="60"/>
      <c r="G6" s="60"/>
      <c r="H6" s="60"/>
      <c r="I6" s="60"/>
      <c r="J6" s="60"/>
      <c r="K6" s="58"/>
      <c r="L6" s="58"/>
      <c r="M6" s="64"/>
      <c r="N6" s="70"/>
    </row>
    <row r="7" spans="1:14" s="4" customFormat="1" ht="15">
      <c r="A7" s="14" t="s">
        <v>3</v>
      </c>
      <c r="B7" s="32" t="s">
        <v>4</v>
      </c>
      <c r="C7" s="27" t="s">
        <v>272</v>
      </c>
      <c r="D7" s="41">
        <v>44796746.2</v>
      </c>
      <c r="E7" s="41">
        <f>F7-D7</f>
        <v>5388.5999999940395</v>
      </c>
      <c r="F7" s="41">
        <v>44802134.8</v>
      </c>
      <c r="G7" s="41">
        <f>H7-F7</f>
        <v>2847865.1000000015</v>
      </c>
      <c r="H7" s="41">
        <v>47649999.9</v>
      </c>
      <c r="I7" s="41">
        <f>J7-H7</f>
        <v>0</v>
      </c>
      <c r="J7" s="41">
        <v>47649999.9</v>
      </c>
      <c r="K7" s="56">
        <f>L7-J7</f>
        <v>703373.3999999985</v>
      </c>
      <c r="L7" s="56">
        <v>48353373.3</v>
      </c>
      <c r="M7" s="56">
        <f>N7-L7</f>
        <v>0</v>
      </c>
      <c r="N7" s="71">
        <v>48353373.3</v>
      </c>
    </row>
    <row r="8" spans="1:14" ht="15">
      <c r="A8" s="6"/>
      <c r="B8" s="31" t="s">
        <v>5</v>
      </c>
      <c r="C8" s="26"/>
      <c r="D8" s="39"/>
      <c r="E8" s="40"/>
      <c r="F8" s="39"/>
      <c r="G8" s="40"/>
      <c r="H8" s="39"/>
      <c r="I8" s="40"/>
      <c r="J8" s="39"/>
      <c r="K8" s="57"/>
      <c r="L8" s="55"/>
      <c r="M8" s="64"/>
      <c r="N8" s="72"/>
    </row>
    <row r="9" spans="1:14" ht="15.75" customHeight="1">
      <c r="A9" s="6"/>
      <c r="B9" s="33" t="s">
        <v>161</v>
      </c>
      <c r="C9" s="28" t="s">
        <v>162</v>
      </c>
      <c r="D9" s="39">
        <v>9861236.7</v>
      </c>
      <c r="E9" s="40">
        <f aca="true" t="shared" si="1" ref="E9:E17">F9-D9</f>
        <v>0</v>
      </c>
      <c r="F9" s="39">
        <v>9861236.7</v>
      </c>
      <c r="G9" s="40">
        <f aca="true" t="shared" si="2" ref="G9:G17">H9-F9</f>
        <v>2637674.200000001</v>
      </c>
      <c r="H9" s="39">
        <v>12498910.9</v>
      </c>
      <c r="I9" s="40">
        <f>J9-H9</f>
        <v>0</v>
      </c>
      <c r="J9" s="39">
        <v>12498910.9</v>
      </c>
      <c r="K9" s="58">
        <f aca="true" t="shared" si="3" ref="K9:K17">L9-J9</f>
        <v>480000</v>
      </c>
      <c r="L9" s="55">
        <v>12978910.9</v>
      </c>
      <c r="M9" s="58">
        <f aca="true" t="shared" si="4" ref="M9:M18">N9-L9</f>
        <v>0</v>
      </c>
      <c r="N9" s="72">
        <v>12978910.9</v>
      </c>
    </row>
    <row r="10" spans="1:14" ht="16.5" customHeight="1">
      <c r="A10" s="6"/>
      <c r="B10" s="33" t="s">
        <v>163</v>
      </c>
      <c r="C10" s="28" t="s">
        <v>164</v>
      </c>
      <c r="D10" s="39">
        <v>17457345.7</v>
      </c>
      <c r="E10" s="40">
        <f>F10-D10</f>
        <v>0</v>
      </c>
      <c r="F10" s="39">
        <v>17457345.7</v>
      </c>
      <c r="G10" s="40">
        <f t="shared" si="2"/>
        <v>193961.80000000075</v>
      </c>
      <c r="H10" s="39">
        <v>17651307.5</v>
      </c>
      <c r="I10" s="40">
        <f aca="true" t="shared" si="5" ref="I10:I17">J10-H10</f>
        <v>0</v>
      </c>
      <c r="J10" s="39">
        <v>17651307.5</v>
      </c>
      <c r="K10" s="58">
        <f t="shared" si="3"/>
        <v>0</v>
      </c>
      <c r="L10" s="55">
        <v>17651307.5</v>
      </c>
      <c r="M10" s="58">
        <f t="shared" si="4"/>
        <v>0</v>
      </c>
      <c r="N10" s="73">
        <v>17651307.5</v>
      </c>
    </row>
    <row r="11" spans="1:14" ht="45" customHeight="1">
      <c r="A11" s="6"/>
      <c r="B11" s="33" t="s">
        <v>165</v>
      </c>
      <c r="C11" s="28" t="s">
        <v>166</v>
      </c>
      <c r="D11" s="39">
        <v>7125166.4</v>
      </c>
      <c r="E11" s="40">
        <f t="shared" si="1"/>
        <v>0</v>
      </c>
      <c r="F11" s="39">
        <v>7125166.4</v>
      </c>
      <c r="G11" s="40">
        <f t="shared" si="2"/>
        <v>0</v>
      </c>
      <c r="H11" s="39">
        <v>7125166.4</v>
      </c>
      <c r="I11" s="40">
        <f t="shared" si="5"/>
        <v>0</v>
      </c>
      <c r="J11" s="39">
        <v>7125166.4</v>
      </c>
      <c r="K11" s="58">
        <f t="shared" si="3"/>
        <v>0</v>
      </c>
      <c r="L11" s="55">
        <v>7125166.4</v>
      </c>
      <c r="M11" s="58">
        <f t="shared" si="4"/>
        <v>0</v>
      </c>
      <c r="N11" s="72">
        <v>7125166.4</v>
      </c>
    </row>
    <row r="12" spans="1:14" ht="29.25" customHeight="1">
      <c r="A12" s="6"/>
      <c r="B12" s="33" t="s">
        <v>167</v>
      </c>
      <c r="C12" s="28" t="s">
        <v>168</v>
      </c>
      <c r="D12" s="39">
        <v>1629582.3</v>
      </c>
      <c r="E12" s="40">
        <f t="shared" si="1"/>
        <v>0</v>
      </c>
      <c r="F12" s="39">
        <v>1629582.3</v>
      </c>
      <c r="G12" s="40">
        <f t="shared" si="2"/>
        <v>454395.5</v>
      </c>
      <c r="H12" s="39">
        <v>2083977.8</v>
      </c>
      <c r="I12" s="40">
        <f t="shared" si="5"/>
        <v>0</v>
      </c>
      <c r="J12" s="39">
        <v>2083977.8</v>
      </c>
      <c r="K12" s="58">
        <f t="shared" si="3"/>
        <v>0</v>
      </c>
      <c r="L12" s="55">
        <v>2083977.8</v>
      </c>
      <c r="M12" s="58">
        <f t="shared" si="4"/>
        <v>0</v>
      </c>
      <c r="N12" s="72">
        <v>2083977.8</v>
      </c>
    </row>
    <row r="13" spans="1:14" ht="17.25" customHeight="1">
      <c r="A13" s="6"/>
      <c r="B13" s="33" t="s">
        <v>169</v>
      </c>
      <c r="C13" s="28" t="s">
        <v>170</v>
      </c>
      <c r="D13" s="39">
        <v>5381241.5</v>
      </c>
      <c r="E13" s="40">
        <f t="shared" si="1"/>
        <v>0</v>
      </c>
      <c r="F13" s="39">
        <v>5381241.5</v>
      </c>
      <c r="G13" s="40">
        <f t="shared" si="2"/>
        <v>-480000</v>
      </c>
      <c r="H13" s="39">
        <v>4901241.5</v>
      </c>
      <c r="I13" s="40">
        <f t="shared" si="5"/>
        <v>0</v>
      </c>
      <c r="J13" s="39">
        <v>4901241.5</v>
      </c>
      <c r="K13" s="58">
        <f t="shared" si="3"/>
        <v>0</v>
      </c>
      <c r="L13" s="55">
        <v>4901241.5</v>
      </c>
      <c r="M13" s="58">
        <f t="shared" si="4"/>
        <v>0</v>
      </c>
      <c r="N13" s="72">
        <v>4901241.5</v>
      </c>
    </row>
    <row r="14" spans="1:14" ht="17.25" customHeight="1">
      <c r="A14" s="6"/>
      <c r="B14" s="33" t="s">
        <v>171</v>
      </c>
      <c r="C14" s="28" t="s">
        <v>172</v>
      </c>
      <c r="D14" s="39">
        <v>651042.1</v>
      </c>
      <c r="E14" s="40">
        <f t="shared" si="1"/>
        <v>0</v>
      </c>
      <c r="F14" s="39">
        <v>651042.1</v>
      </c>
      <c r="G14" s="40">
        <f t="shared" si="2"/>
        <v>0</v>
      </c>
      <c r="H14" s="39">
        <v>651042.1</v>
      </c>
      <c r="I14" s="40">
        <f t="shared" si="5"/>
        <v>0</v>
      </c>
      <c r="J14" s="39">
        <v>651042.1</v>
      </c>
      <c r="K14" s="58">
        <f t="shared" si="3"/>
        <v>0</v>
      </c>
      <c r="L14" s="55">
        <v>651042.1</v>
      </c>
      <c r="M14" s="58">
        <f t="shared" si="4"/>
        <v>0</v>
      </c>
      <c r="N14" s="72">
        <v>651042.1</v>
      </c>
    </row>
    <row r="15" spans="1:14" ht="19.5" customHeight="1">
      <c r="A15" s="6"/>
      <c r="B15" s="33" t="s">
        <v>173</v>
      </c>
      <c r="C15" s="28" t="s">
        <v>174</v>
      </c>
      <c r="D15" s="39">
        <v>2184</v>
      </c>
      <c r="E15" s="40">
        <f t="shared" si="1"/>
        <v>0</v>
      </c>
      <c r="F15" s="39">
        <v>2184</v>
      </c>
      <c r="G15" s="40">
        <f t="shared" si="2"/>
        <v>0</v>
      </c>
      <c r="H15" s="39">
        <v>2184</v>
      </c>
      <c r="I15" s="40">
        <f t="shared" si="5"/>
        <v>0</v>
      </c>
      <c r="J15" s="39">
        <v>2184</v>
      </c>
      <c r="K15" s="58">
        <f t="shared" si="3"/>
        <v>0</v>
      </c>
      <c r="L15" s="55">
        <v>2184</v>
      </c>
      <c r="M15" s="58">
        <f t="shared" si="4"/>
        <v>0</v>
      </c>
      <c r="N15" s="72">
        <v>2184</v>
      </c>
    </row>
    <row r="16" spans="1:14" ht="15.75" customHeight="1">
      <c r="A16" s="6"/>
      <c r="B16" s="33" t="s">
        <v>175</v>
      </c>
      <c r="C16" s="28" t="s">
        <v>176</v>
      </c>
      <c r="D16" s="39">
        <v>1713078.3</v>
      </c>
      <c r="E16" s="40">
        <f t="shared" si="1"/>
        <v>0</v>
      </c>
      <c r="F16" s="39">
        <v>1713078.3</v>
      </c>
      <c r="G16" s="40">
        <f t="shared" si="2"/>
        <v>41833.59999999986</v>
      </c>
      <c r="H16" s="39">
        <v>1754911.9</v>
      </c>
      <c r="I16" s="40">
        <f t="shared" si="5"/>
        <v>0</v>
      </c>
      <c r="J16" s="39">
        <v>1754911.9</v>
      </c>
      <c r="K16" s="58">
        <f t="shared" si="3"/>
        <v>0</v>
      </c>
      <c r="L16" s="55">
        <v>1754911.9</v>
      </c>
      <c r="M16" s="58">
        <f t="shared" si="4"/>
        <v>0</v>
      </c>
      <c r="N16" s="72">
        <v>1754911.9</v>
      </c>
    </row>
    <row r="17" spans="1:14" ht="45.75" customHeight="1">
      <c r="A17" s="6"/>
      <c r="B17" s="33" t="s">
        <v>182</v>
      </c>
      <c r="C17" s="28" t="s">
        <v>177</v>
      </c>
      <c r="D17" s="39">
        <v>12996</v>
      </c>
      <c r="E17" s="40">
        <f t="shared" si="1"/>
        <v>0</v>
      </c>
      <c r="F17" s="39">
        <v>12996</v>
      </c>
      <c r="G17" s="40">
        <f t="shared" si="2"/>
        <v>0</v>
      </c>
      <c r="H17" s="39">
        <v>12996</v>
      </c>
      <c r="I17" s="40">
        <f t="shared" si="5"/>
        <v>0</v>
      </c>
      <c r="J17" s="39">
        <v>12996</v>
      </c>
      <c r="K17" s="58">
        <f t="shared" si="3"/>
        <v>0</v>
      </c>
      <c r="L17" s="55">
        <v>12996</v>
      </c>
      <c r="M17" s="58">
        <f t="shared" si="4"/>
        <v>0</v>
      </c>
      <c r="N17" s="72">
        <v>12996</v>
      </c>
    </row>
    <row r="18" spans="1:14" s="4" customFormat="1" ht="15">
      <c r="A18" s="15" t="s">
        <v>194</v>
      </c>
      <c r="B18" s="34" t="s">
        <v>145</v>
      </c>
      <c r="C18" s="29" t="s">
        <v>273</v>
      </c>
      <c r="D18" s="42">
        <f>D20+D26+D28+D29+D30+D27</f>
        <v>39489069.800000004</v>
      </c>
      <c r="E18" s="42">
        <f>E20+E26+E28+E29+E30</f>
        <v>1129226.1999999986</v>
      </c>
      <c r="F18" s="42">
        <f>F20+F26+F28+F29+F30+F27</f>
        <v>40618296</v>
      </c>
      <c r="G18" s="42">
        <f>G20+G26+G28+G29+G30</f>
        <v>73716.80000000038</v>
      </c>
      <c r="H18" s="42">
        <f>H20+H26+H28+H29+H30+H27</f>
        <v>40692012.8</v>
      </c>
      <c r="I18" s="42">
        <f>I20+I26+I28+I29+I30</f>
        <v>0</v>
      </c>
      <c r="J18" s="41">
        <f>J20+J26+J28+J29+J30+J27</f>
        <v>40692012.8</v>
      </c>
      <c r="K18" s="42">
        <f>K20+K26+K28+K29+K30</f>
        <v>8189607.3999999985</v>
      </c>
      <c r="L18" s="41">
        <f>L20+L26+L28+L29+L30+L27</f>
        <v>48881620.199999996</v>
      </c>
      <c r="M18" s="42">
        <f t="shared" si="4"/>
        <v>2639255.0000000075</v>
      </c>
      <c r="N18" s="74">
        <v>51520875.2</v>
      </c>
    </row>
    <row r="19" spans="1:14" s="16" customFormat="1" ht="15">
      <c r="A19" s="17"/>
      <c r="B19" s="35" t="s">
        <v>1</v>
      </c>
      <c r="C19" s="30"/>
      <c r="D19" s="43"/>
      <c r="E19" s="43"/>
      <c r="F19" s="43"/>
      <c r="G19" s="43"/>
      <c r="H19" s="43"/>
      <c r="I19" s="43"/>
      <c r="J19" s="43"/>
      <c r="K19" s="57"/>
      <c r="L19" s="58"/>
      <c r="M19" s="65"/>
      <c r="N19" s="75"/>
    </row>
    <row r="20" spans="1:14" ht="30">
      <c r="A20" s="6"/>
      <c r="B20" s="33" t="s">
        <v>146</v>
      </c>
      <c r="C20" s="26" t="s">
        <v>186</v>
      </c>
      <c r="D20" s="39">
        <v>38933239.2</v>
      </c>
      <c r="E20" s="39">
        <f>E22+E23+E24+E25</f>
        <v>738528.3999999985</v>
      </c>
      <c r="F20" s="39">
        <v>39671767.6</v>
      </c>
      <c r="G20" s="39">
        <f>G22+G23+G24+G25</f>
        <v>73136.40000000037</v>
      </c>
      <c r="H20" s="39">
        <v>39744904</v>
      </c>
      <c r="I20" s="39">
        <f>I22+I23+I24+I25</f>
        <v>0</v>
      </c>
      <c r="J20" s="39">
        <v>39744904</v>
      </c>
      <c r="K20" s="55">
        <f>L20-J20</f>
        <v>8743397.899999999</v>
      </c>
      <c r="L20" s="55">
        <v>48488301.9</v>
      </c>
      <c r="M20" s="55">
        <f>N20-L20</f>
        <v>2605255</v>
      </c>
      <c r="N20" s="72">
        <v>51093556.9</v>
      </c>
    </row>
    <row r="21" spans="1:14" s="16" customFormat="1" ht="15">
      <c r="A21" s="17"/>
      <c r="B21" s="36" t="s">
        <v>5</v>
      </c>
      <c r="C21" s="30"/>
      <c r="D21" s="43"/>
      <c r="E21" s="43"/>
      <c r="F21" s="43"/>
      <c r="G21" s="43"/>
      <c r="H21" s="43"/>
      <c r="I21" s="43"/>
      <c r="J21" s="43"/>
      <c r="K21" s="57"/>
      <c r="L21" s="58"/>
      <c r="M21" s="65"/>
      <c r="N21" s="75"/>
    </row>
    <row r="22" spans="1:14" ht="41.25" customHeight="1">
      <c r="A22" s="6"/>
      <c r="B22" s="33" t="s">
        <v>147</v>
      </c>
      <c r="C22" s="26" t="s">
        <v>178</v>
      </c>
      <c r="D22" s="39">
        <v>13881431.3</v>
      </c>
      <c r="E22" s="40">
        <f aca="true" t="shared" si="6" ref="E22:E31">F22-D22</f>
        <v>0</v>
      </c>
      <c r="F22" s="39">
        <v>13881431.3</v>
      </c>
      <c r="G22" s="40">
        <f aca="true" t="shared" si="7" ref="G22:G31">H22-F22</f>
        <v>0</v>
      </c>
      <c r="H22" s="39">
        <v>13881431.3</v>
      </c>
      <c r="I22" s="40">
        <f aca="true" t="shared" si="8" ref="I22:I30">J22-H22</f>
        <v>0</v>
      </c>
      <c r="J22" s="39">
        <v>13881431.3</v>
      </c>
      <c r="K22" s="58">
        <f aca="true" t="shared" si="9" ref="K22:K31">L22-J22</f>
        <v>0</v>
      </c>
      <c r="L22" s="55">
        <v>13881431.3</v>
      </c>
      <c r="M22" s="58">
        <f aca="true" t="shared" si="10" ref="M22:M31">N22-L22</f>
        <v>565436</v>
      </c>
      <c r="N22" s="72">
        <v>14446867.3</v>
      </c>
    </row>
    <row r="23" spans="1:14" ht="30">
      <c r="A23" s="6"/>
      <c r="B23" s="33" t="s">
        <v>148</v>
      </c>
      <c r="C23" s="26" t="s">
        <v>179</v>
      </c>
      <c r="D23" s="39">
        <v>13446265.8</v>
      </c>
      <c r="E23" s="40">
        <f t="shared" si="6"/>
        <v>254578.19999999925</v>
      </c>
      <c r="F23" s="39">
        <v>13700844</v>
      </c>
      <c r="G23" s="40">
        <f t="shared" si="7"/>
        <v>73136.40000000037</v>
      </c>
      <c r="H23" s="39">
        <v>13773980.4</v>
      </c>
      <c r="I23" s="40">
        <f t="shared" si="8"/>
        <v>0</v>
      </c>
      <c r="J23" s="39">
        <v>13773980.4</v>
      </c>
      <c r="K23" s="58">
        <f t="shared" si="9"/>
        <v>1818636.1999999993</v>
      </c>
      <c r="L23" s="55">
        <v>15592616.6</v>
      </c>
      <c r="M23" s="58">
        <f t="shared" si="10"/>
        <v>688249.7000000011</v>
      </c>
      <c r="N23" s="72">
        <v>16280866.3</v>
      </c>
    </row>
    <row r="24" spans="1:14" ht="30">
      <c r="A24" s="6"/>
      <c r="B24" s="33" t="s">
        <v>149</v>
      </c>
      <c r="C24" s="26" t="s">
        <v>180</v>
      </c>
      <c r="D24" s="39">
        <v>6593159.7</v>
      </c>
      <c r="E24" s="40">
        <f t="shared" si="6"/>
        <v>0</v>
      </c>
      <c r="F24" s="39">
        <v>6593159.7</v>
      </c>
      <c r="G24" s="40">
        <f t="shared" si="7"/>
        <v>0</v>
      </c>
      <c r="H24" s="39">
        <v>6593159.7</v>
      </c>
      <c r="I24" s="40">
        <f t="shared" si="8"/>
        <v>0</v>
      </c>
      <c r="J24" s="39">
        <v>6593159.7</v>
      </c>
      <c r="K24" s="58">
        <f t="shared" si="9"/>
        <v>-373520.2000000002</v>
      </c>
      <c r="L24" s="55">
        <v>6219639.5</v>
      </c>
      <c r="M24" s="58">
        <f t="shared" si="10"/>
        <v>-68749.09999999963</v>
      </c>
      <c r="N24" s="72">
        <v>6150890.4</v>
      </c>
    </row>
    <row r="25" spans="1:14" ht="15">
      <c r="A25" s="6"/>
      <c r="B25" s="33" t="s">
        <v>150</v>
      </c>
      <c r="C25" s="26" t="s">
        <v>181</v>
      </c>
      <c r="D25" s="39">
        <v>5012382.4</v>
      </c>
      <c r="E25" s="40">
        <f t="shared" si="6"/>
        <v>483950.19999999925</v>
      </c>
      <c r="F25" s="39">
        <v>5496332.6</v>
      </c>
      <c r="G25" s="40">
        <f t="shared" si="7"/>
        <v>0</v>
      </c>
      <c r="H25" s="39">
        <v>5496332.6</v>
      </c>
      <c r="I25" s="40">
        <f t="shared" si="8"/>
        <v>0</v>
      </c>
      <c r="J25" s="39">
        <v>5496332.6</v>
      </c>
      <c r="K25" s="58">
        <f t="shared" si="9"/>
        <v>7298281.9</v>
      </c>
      <c r="L25" s="55">
        <v>12794614.5</v>
      </c>
      <c r="M25" s="58">
        <f t="shared" si="10"/>
        <v>1420318.4000000004</v>
      </c>
      <c r="N25" s="72">
        <v>14214932.9</v>
      </c>
    </row>
    <row r="26" spans="1:14" ht="30">
      <c r="A26" s="6"/>
      <c r="B26" s="33" t="s">
        <v>151</v>
      </c>
      <c r="C26" s="26" t="s">
        <v>152</v>
      </c>
      <c r="D26" s="39">
        <v>320386.7</v>
      </c>
      <c r="E26" s="40">
        <f t="shared" si="6"/>
        <v>403287.60000000003</v>
      </c>
      <c r="F26" s="39">
        <v>723674.3</v>
      </c>
      <c r="G26" s="40">
        <f t="shared" si="7"/>
        <v>0</v>
      </c>
      <c r="H26" s="39">
        <v>723674.3</v>
      </c>
      <c r="I26" s="40">
        <f t="shared" si="8"/>
        <v>0</v>
      </c>
      <c r="J26" s="39">
        <v>723674.3</v>
      </c>
      <c r="K26" s="58">
        <f t="shared" si="9"/>
        <v>5000</v>
      </c>
      <c r="L26" s="55">
        <v>728674.3</v>
      </c>
      <c r="M26" s="58">
        <f t="shared" si="10"/>
        <v>0</v>
      </c>
      <c r="N26" s="72">
        <v>728674.3</v>
      </c>
    </row>
    <row r="27" spans="1:14" ht="30">
      <c r="A27" s="6"/>
      <c r="B27" s="33" t="s">
        <v>185</v>
      </c>
      <c r="C27" s="26" t="s">
        <v>184</v>
      </c>
      <c r="D27" s="39">
        <v>235443.9</v>
      </c>
      <c r="E27" s="40">
        <f t="shared" si="6"/>
        <v>0</v>
      </c>
      <c r="F27" s="39">
        <v>235443.9</v>
      </c>
      <c r="G27" s="40">
        <f t="shared" si="7"/>
        <v>0</v>
      </c>
      <c r="H27" s="39">
        <v>235443.9</v>
      </c>
      <c r="I27" s="40">
        <f t="shared" si="8"/>
        <v>0</v>
      </c>
      <c r="J27" s="39">
        <v>235443.9</v>
      </c>
      <c r="K27" s="58">
        <f t="shared" si="9"/>
        <v>0</v>
      </c>
      <c r="L27" s="55">
        <v>235443.9</v>
      </c>
      <c r="M27" s="58">
        <f t="shared" si="10"/>
        <v>34000.00000000003</v>
      </c>
      <c r="N27" s="72">
        <v>269443.9</v>
      </c>
    </row>
    <row r="28" spans="1:14" ht="15">
      <c r="A28" s="6"/>
      <c r="B28" s="33" t="s">
        <v>153</v>
      </c>
      <c r="C28" s="26" t="s">
        <v>154</v>
      </c>
      <c r="D28" s="39">
        <v>0</v>
      </c>
      <c r="E28" s="40">
        <f t="shared" si="6"/>
        <v>0</v>
      </c>
      <c r="F28" s="39">
        <v>0</v>
      </c>
      <c r="G28" s="40">
        <f t="shared" si="7"/>
        <v>0</v>
      </c>
      <c r="H28" s="39">
        <v>0</v>
      </c>
      <c r="I28" s="40">
        <f t="shared" si="8"/>
        <v>0</v>
      </c>
      <c r="J28" s="39">
        <v>0</v>
      </c>
      <c r="K28" s="58">
        <f t="shared" si="9"/>
        <v>0</v>
      </c>
      <c r="L28" s="39">
        <v>0</v>
      </c>
      <c r="M28" s="58">
        <f t="shared" si="10"/>
        <v>0</v>
      </c>
      <c r="N28" s="72">
        <v>0</v>
      </c>
    </row>
    <row r="29" spans="1:14" ht="89.25" customHeight="1">
      <c r="A29" s="6"/>
      <c r="B29" s="33" t="s">
        <v>155</v>
      </c>
      <c r="C29" s="26" t="s">
        <v>156</v>
      </c>
      <c r="D29" s="39">
        <v>0</v>
      </c>
      <c r="E29" s="40">
        <f t="shared" si="6"/>
        <v>125873.7</v>
      </c>
      <c r="F29" s="39">
        <v>125873.7</v>
      </c>
      <c r="G29" s="40">
        <f t="shared" si="7"/>
        <v>580.4000000000087</v>
      </c>
      <c r="H29" s="39">
        <v>126454.1</v>
      </c>
      <c r="I29" s="40">
        <f t="shared" si="8"/>
        <v>0</v>
      </c>
      <c r="J29" s="39">
        <v>126454.1</v>
      </c>
      <c r="K29" s="58">
        <f t="shared" si="9"/>
        <v>0</v>
      </c>
      <c r="L29" s="55">
        <v>126454.1</v>
      </c>
      <c r="M29" s="58">
        <f t="shared" si="10"/>
        <v>0</v>
      </c>
      <c r="N29" s="76">
        <v>126454.1</v>
      </c>
    </row>
    <row r="30" spans="1:14" ht="45">
      <c r="A30" s="6"/>
      <c r="B30" s="33" t="s">
        <v>157</v>
      </c>
      <c r="C30" s="26" t="s">
        <v>158</v>
      </c>
      <c r="D30" s="39">
        <v>0</v>
      </c>
      <c r="E30" s="40">
        <f t="shared" si="6"/>
        <v>-138463.5</v>
      </c>
      <c r="F30" s="39">
        <v>-138463.5</v>
      </c>
      <c r="G30" s="40">
        <f t="shared" si="7"/>
        <v>0</v>
      </c>
      <c r="H30" s="39">
        <v>-138463.5</v>
      </c>
      <c r="I30" s="40">
        <f t="shared" si="8"/>
        <v>0</v>
      </c>
      <c r="J30" s="39">
        <v>-138463.5</v>
      </c>
      <c r="K30" s="58">
        <f t="shared" si="9"/>
        <v>-558790.5</v>
      </c>
      <c r="L30" s="55">
        <v>-697254</v>
      </c>
      <c r="M30" s="58">
        <f t="shared" si="10"/>
        <v>0</v>
      </c>
      <c r="N30" s="76">
        <v>-697254</v>
      </c>
    </row>
    <row r="31" spans="1:14" s="13" customFormat="1" ht="15">
      <c r="A31" s="7" t="s">
        <v>144</v>
      </c>
      <c r="B31" s="21" t="s">
        <v>6</v>
      </c>
      <c r="C31" s="25"/>
      <c r="D31" s="38">
        <f>D33+D42+D44+D48+D57+D63+D67+D75+D79+D86+D92+D96+D98+D100</f>
        <v>85235967.80000001</v>
      </c>
      <c r="E31" s="38">
        <f t="shared" si="6"/>
        <v>4314199.999999985</v>
      </c>
      <c r="F31" s="38">
        <f>F33+F42+F44+F48+F57+F63+F67+F75+F79+F86+F92+F96+F98+F100</f>
        <v>89550167.8</v>
      </c>
      <c r="G31" s="38">
        <f t="shared" si="7"/>
        <v>2921581.900000021</v>
      </c>
      <c r="H31" s="38">
        <f>H33+H42+H44+H48+H57+H63+H67+H75+H79+H86+H92+H96+H98+H100</f>
        <v>92471749.70000002</v>
      </c>
      <c r="I31" s="38">
        <f>J31-H31</f>
        <v>0</v>
      </c>
      <c r="J31" s="38">
        <f>J33+J42+J44+J48+J57+J63+J67+J75+J79+J86+J92+J96+J98+J100</f>
        <v>92471749.70000002</v>
      </c>
      <c r="K31" s="59">
        <f t="shared" si="9"/>
        <v>8892980.799999982</v>
      </c>
      <c r="L31" s="38">
        <f>L33+L42+L44+L48+L57+L63+L67+L75+L79+L86+L92+L96+L98+L100</f>
        <v>101364730.5</v>
      </c>
      <c r="M31" s="59">
        <f t="shared" si="10"/>
        <v>2639255.000000015</v>
      </c>
      <c r="N31" s="67">
        <f>N33+N42+N44+N48+N57+N63+N67+N75+N79+N86+N92+N96+N98+N100</f>
        <v>104003985.50000001</v>
      </c>
    </row>
    <row r="32" spans="1:14" s="63" customFormat="1" ht="15">
      <c r="A32" s="9"/>
      <c r="B32" s="61" t="s">
        <v>1</v>
      </c>
      <c r="C32" s="62"/>
      <c r="D32" s="60"/>
      <c r="E32" s="60"/>
      <c r="F32" s="60"/>
      <c r="G32" s="60"/>
      <c r="H32" s="60"/>
      <c r="I32" s="60"/>
      <c r="J32" s="60"/>
      <c r="K32" s="57"/>
      <c r="L32" s="58"/>
      <c r="M32" s="66"/>
      <c r="N32" s="77"/>
    </row>
    <row r="33" spans="1:14" s="4" customFormat="1" ht="18.75" customHeight="1">
      <c r="A33" s="8" t="s">
        <v>196</v>
      </c>
      <c r="B33" s="53" t="s">
        <v>11</v>
      </c>
      <c r="C33" s="44" t="s">
        <v>8</v>
      </c>
      <c r="D33" s="45">
        <f>D34+D35+D36+D37+D38+D39+D40+D41</f>
        <v>3933478.4</v>
      </c>
      <c r="E33" s="46">
        <f aca="true" t="shared" si="11" ref="E33:E66">F33-D33</f>
        <v>2156424.4999999995</v>
      </c>
      <c r="F33" s="45">
        <f>F34+F35+F36+F37+F38+F39+F40+F41</f>
        <v>6089902.899999999</v>
      </c>
      <c r="G33" s="46">
        <f aca="true" t="shared" si="12" ref="G33:G65">H33-F33</f>
        <v>511058.00000000093</v>
      </c>
      <c r="H33" s="45">
        <f>H34+H35+H36+H37+H38+H39+H40+H41</f>
        <v>6600960.9</v>
      </c>
      <c r="I33" s="46">
        <f aca="true" t="shared" si="13" ref="I33:I65">J33-H33</f>
        <v>0</v>
      </c>
      <c r="J33" s="45">
        <f>J34+J35+J36+J37+J38+J39+J40+J41</f>
        <v>6600960.9</v>
      </c>
      <c r="K33" s="57">
        <f aca="true" t="shared" si="14" ref="K33:K71">L33-J33</f>
        <v>-2129987.6000000006</v>
      </c>
      <c r="L33" s="45">
        <f>L34+L35+L36+L37+L38+L39+L40+L41</f>
        <v>4470973.3</v>
      </c>
      <c r="M33" s="57">
        <f aca="true" t="shared" si="15" ref="M33:M71">N33-L33</f>
        <v>1007.2999999998137</v>
      </c>
      <c r="N33" s="69">
        <f>SUM(N34:N41)</f>
        <v>4471980.6</v>
      </c>
    </row>
    <row r="34" spans="1:14" ht="47.25" customHeight="1">
      <c r="A34" s="6" t="s">
        <v>197</v>
      </c>
      <c r="B34" s="22" t="s">
        <v>12</v>
      </c>
      <c r="C34" s="47" t="s">
        <v>9</v>
      </c>
      <c r="D34" s="39">
        <v>3418.9</v>
      </c>
      <c r="E34" s="40">
        <f t="shared" si="11"/>
        <v>0</v>
      </c>
      <c r="F34" s="39">
        <v>3418.9</v>
      </c>
      <c r="G34" s="40">
        <f t="shared" si="12"/>
        <v>0</v>
      </c>
      <c r="H34" s="39">
        <v>3418.9</v>
      </c>
      <c r="I34" s="40">
        <f t="shared" si="13"/>
        <v>0</v>
      </c>
      <c r="J34" s="39">
        <v>3418.9</v>
      </c>
      <c r="K34" s="58">
        <f t="shared" si="14"/>
        <v>0</v>
      </c>
      <c r="L34" s="55">
        <v>3418.9</v>
      </c>
      <c r="M34" s="58">
        <f t="shared" si="15"/>
        <v>283</v>
      </c>
      <c r="N34" s="72">
        <v>3701.9</v>
      </c>
    </row>
    <row r="35" spans="1:14" ht="60">
      <c r="A35" s="6" t="s">
        <v>198</v>
      </c>
      <c r="B35" s="22" t="s">
        <v>13</v>
      </c>
      <c r="C35" s="47" t="s">
        <v>10</v>
      </c>
      <c r="D35" s="39">
        <v>136308.1</v>
      </c>
      <c r="E35" s="40">
        <f t="shared" si="11"/>
        <v>0</v>
      </c>
      <c r="F35" s="39">
        <v>136308.1</v>
      </c>
      <c r="G35" s="40">
        <f t="shared" si="12"/>
        <v>0</v>
      </c>
      <c r="H35" s="39">
        <v>136308.1</v>
      </c>
      <c r="I35" s="40">
        <f t="shared" si="13"/>
        <v>0</v>
      </c>
      <c r="J35" s="39">
        <v>136308.1</v>
      </c>
      <c r="K35" s="58">
        <f t="shared" si="14"/>
        <v>3622.2999999999884</v>
      </c>
      <c r="L35" s="55">
        <v>139930.4</v>
      </c>
      <c r="M35" s="58">
        <f t="shared" si="15"/>
        <v>2718.899999999994</v>
      </c>
      <c r="N35" s="72">
        <v>142649.3</v>
      </c>
    </row>
    <row r="36" spans="1:14" ht="60">
      <c r="A36" s="6" t="s">
        <v>199</v>
      </c>
      <c r="B36" s="22" t="s">
        <v>14</v>
      </c>
      <c r="C36" s="47" t="s">
        <v>76</v>
      </c>
      <c r="D36" s="39">
        <v>87127.3</v>
      </c>
      <c r="E36" s="40">
        <f t="shared" si="11"/>
        <v>122.19999999999709</v>
      </c>
      <c r="F36" s="39">
        <v>87249.5</v>
      </c>
      <c r="G36" s="40">
        <f t="shared" si="12"/>
        <v>0</v>
      </c>
      <c r="H36" s="39">
        <v>87249.5</v>
      </c>
      <c r="I36" s="40">
        <f t="shared" si="13"/>
        <v>0</v>
      </c>
      <c r="J36" s="39">
        <v>87249.5</v>
      </c>
      <c r="K36" s="58">
        <f t="shared" si="14"/>
        <v>4265.800000000003</v>
      </c>
      <c r="L36" s="55">
        <v>91515.3</v>
      </c>
      <c r="M36" s="58">
        <f t="shared" si="15"/>
        <v>113.69999999999709</v>
      </c>
      <c r="N36" s="72">
        <v>91629</v>
      </c>
    </row>
    <row r="37" spans="1:14" ht="15">
      <c r="A37" s="6" t="s">
        <v>200</v>
      </c>
      <c r="B37" s="22" t="s">
        <v>15</v>
      </c>
      <c r="C37" s="47" t="s">
        <v>77</v>
      </c>
      <c r="D37" s="39">
        <v>1003.5</v>
      </c>
      <c r="E37" s="40">
        <f t="shared" si="11"/>
        <v>0</v>
      </c>
      <c r="F37" s="39">
        <v>1003.5</v>
      </c>
      <c r="G37" s="40">
        <f t="shared" si="12"/>
        <v>0</v>
      </c>
      <c r="H37" s="39">
        <v>1003.5</v>
      </c>
      <c r="I37" s="40">
        <f t="shared" si="13"/>
        <v>0</v>
      </c>
      <c r="J37" s="39">
        <v>1003.5</v>
      </c>
      <c r="K37" s="58">
        <f t="shared" si="14"/>
        <v>0</v>
      </c>
      <c r="L37" s="55">
        <v>1003.5</v>
      </c>
      <c r="M37" s="58">
        <f t="shared" si="15"/>
        <v>0</v>
      </c>
      <c r="N37" s="72">
        <v>1003.5</v>
      </c>
    </row>
    <row r="38" spans="1:14" ht="45">
      <c r="A38" s="6" t="s">
        <v>201</v>
      </c>
      <c r="B38" s="22" t="s">
        <v>16</v>
      </c>
      <c r="C38" s="47" t="s">
        <v>78</v>
      </c>
      <c r="D38" s="39">
        <v>148750.9</v>
      </c>
      <c r="E38" s="40">
        <f t="shared" si="11"/>
        <v>0</v>
      </c>
      <c r="F38" s="39">
        <v>148750.9</v>
      </c>
      <c r="G38" s="40">
        <f t="shared" si="12"/>
        <v>0</v>
      </c>
      <c r="H38" s="39">
        <v>148750.9</v>
      </c>
      <c r="I38" s="40">
        <f t="shared" si="13"/>
        <v>0</v>
      </c>
      <c r="J38" s="39">
        <v>148750.9</v>
      </c>
      <c r="K38" s="58">
        <f t="shared" si="14"/>
        <v>2968.399999999994</v>
      </c>
      <c r="L38" s="55">
        <v>151719.3</v>
      </c>
      <c r="M38" s="58">
        <f t="shared" si="15"/>
        <v>6634.5</v>
      </c>
      <c r="N38" s="72">
        <v>158353.8</v>
      </c>
    </row>
    <row r="39" spans="1:14" ht="30">
      <c r="A39" s="6" t="s">
        <v>202</v>
      </c>
      <c r="B39" s="22" t="s">
        <v>17</v>
      </c>
      <c r="C39" s="47" t="s">
        <v>79</v>
      </c>
      <c r="D39" s="39">
        <v>40814.2</v>
      </c>
      <c r="E39" s="40">
        <f t="shared" si="11"/>
        <v>0</v>
      </c>
      <c r="F39" s="39">
        <v>40814.2</v>
      </c>
      <c r="G39" s="40">
        <f t="shared" si="12"/>
        <v>0</v>
      </c>
      <c r="H39" s="39">
        <v>40814.2</v>
      </c>
      <c r="I39" s="40">
        <f t="shared" si="13"/>
        <v>0</v>
      </c>
      <c r="J39" s="39">
        <v>40814.2</v>
      </c>
      <c r="K39" s="58">
        <f t="shared" si="14"/>
        <v>8256.100000000006</v>
      </c>
      <c r="L39" s="55">
        <v>49070.3</v>
      </c>
      <c r="M39" s="58">
        <f t="shared" si="15"/>
        <v>914.1999999999971</v>
      </c>
      <c r="N39" s="72">
        <v>49984.5</v>
      </c>
    </row>
    <row r="40" spans="1:14" ht="15">
      <c r="A40" s="6" t="s">
        <v>203</v>
      </c>
      <c r="B40" s="22" t="s">
        <v>18</v>
      </c>
      <c r="C40" s="47" t="s">
        <v>80</v>
      </c>
      <c r="D40" s="39">
        <v>100000</v>
      </c>
      <c r="E40" s="40">
        <f t="shared" si="11"/>
        <v>-6990</v>
      </c>
      <c r="F40" s="39">
        <v>93010</v>
      </c>
      <c r="G40" s="40">
        <f t="shared" si="12"/>
        <v>40000</v>
      </c>
      <c r="H40" s="39">
        <v>133010</v>
      </c>
      <c r="I40" s="40">
        <f t="shared" si="13"/>
        <v>0</v>
      </c>
      <c r="J40" s="39">
        <v>133010</v>
      </c>
      <c r="K40" s="58">
        <f t="shared" si="14"/>
        <v>-56106.2</v>
      </c>
      <c r="L40" s="55">
        <v>76903.8</v>
      </c>
      <c r="M40" s="58">
        <f t="shared" si="15"/>
        <v>-31932.700000000004</v>
      </c>
      <c r="N40" s="72">
        <v>44971.1</v>
      </c>
    </row>
    <row r="41" spans="1:14" ht="15">
      <c r="A41" s="6" t="s">
        <v>204</v>
      </c>
      <c r="B41" s="22" t="s">
        <v>19</v>
      </c>
      <c r="C41" s="47" t="s">
        <v>81</v>
      </c>
      <c r="D41" s="39">
        <v>3416055.5</v>
      </c>
      <c r="E41" s="40">
        <f t="shared" si="11"/>
        <v>2163292.3</v>
      </c>
      <c r="F41" s="39">
        <v>5579347.8</v>
      </c>
      <c r="G41" s="40">
        <f t="shared" si="12"/>
        <v>471058</v>
      </c>
      <c r="H41" s="39">
        <v>6050405.8</v>
      </c>
      <c r="I41" s="40">
        <f t="shared" si="13"/>
        <v>0</v>
      </c>
      <c r="J41" s="39">
        <v>6050405.8</v>
      </c>
      <c r="K41" s="58">
        <f t="shared" si="14"/>
        <v>-2092994</v>
      </c>
      <c r="L41" s="55">
        <v>3957411.8</v>
      </c>
      <c r="M41" s="58">
        <f t="shared" si="15"/>
        <v>22275.700000000186</v>
      </c>
      <c r="N41" s="72">
        <v>3979687.5</v>
      </c>
    </row>
    <row r="42" spans="1:14" s="4" customFormat="1" ht="15">
      <c r="A42" s="8" t="s">
        <v>205</v>
      </c>
      <c r="B42" s="53" t="s">
        <v>20</v>
      </c>
      <c r="C42" s="44" t="s">
        <v>82</v>
      </c>
      <c r="D42" s="45">
        <f>D43</f>
        <v>63284.3</v>
      </c>
      <c r="E42" s="46">
        <f t="shared" si="11"/>
        <v>0</v>
      </c>
      <c r="F42" s="45">
        <f>F43</f>
        <v>63284.3</v>
      </c>
      <c r="G42" s="46">
        <f t="shared" si="12"/>
        <v>0</v>
      </c>
      <c r="H42" s="45">
        <f>H43</f>
        <v>63284.3</v>
      </c>
      <c r="I42" s="46">
        <f t="shared" si="13"/>
        <v>0</v>
      </c>
      <c r="J42" s="45">
        <f>J43</f>
        <v>63284.3</v>
      </c>
      <c r="K42" s="57">
        <f t="shared" si="14"/>
        <v>0</v>
      </c>
      <c r="L42" s="45">
        <f>L43</f>
        <v>63284.3</v>
      </c>
      <c r="M42" s="57">
        <f t="shared" si="15"/>
        <v>0</v>
      </c>
      <c r="N42" s="69">
        <f>N43</f>
        <v>63284.3</v>
      </c>
    </row>
    <row r="43" spans="1:14" ht="15">
      <c r="A43" s="6" t="s">
        <v>206</v>
      </c>
      <c r="B43" s="22" t="s">
        <v>21</v>
      </c>
      <c r="C43" s="47" t="s">
        <v>83</v>
      </c>
      <c r="D43" s="39">
        <v>63284.3</v>
      </c>
      <c r="E43" s="40">
        <f t="shared" si="11"/>
        <v>0</v>
      </c>
      <c r="F43" s="39">
        <v>63284.3</v>
      </c>
      <c r="G43" s="40">
        <f t="shared" si="12"/>
        <v>0</v>
      </c>
      <c r="H43" s="39">
        <v>63284.3</v>
      </c>
      <c r="I43" s="40">
        <f t="shared" si="13"/>
        <v>0</v>
      </c>
      <c r="J43" s="39">
        <v>63284.3</v>
      </c>
      <c r="K43" s="58">
        <f t="shared" si="14"/>
        <v>0</v>
      </c>
      <c r="L43" s="55">
        <v>63284.3</v>
      </c>
      <c r="M43" s="58">
        <f t="shared" si="15"/>
        <v>0</v>
      </c>
      <c r="N43" s="68">
        <v>63284.3</v>
      </c>
    </row>
    <row r="44" spans="1:14" s="4" customFormat="1" ht="28.5">
      <c r="A44" s="8" t="s">
        <v>207</v>
      </c>
      <c r="B44" s="53" t="s">
        <v>22</v>
      </c>
      <c r="C44" s="44" t="s">
        <v>84</v>
      </c>
      <c r="D44" s="45">
        <f>D45+D46+D47</f>
        <v>1194118.1</v>
      </c>
      <c r="E44" s="46">
        <f t="shared" si="11"/>
        <v>248886.59999999986</v>
      </c>
      <c r="F44" s="45">
        <f>F45+F46+F47</f>
        <v>1443004.7</v>
      </c>
      <c r="G44" s="46">
        <f t="shared" si="12"/>
        <v>0</v>
      </c>
      <c r="H44" s="45">
        <f>H45+H46+H47</f>
        <v>1443004.7</v>
      </c>
      <c r="I44" s="46">
        <f t="shared" si="13"/>
        <v>0</v>
      </c>
      <c r="J44" s="45">
        <f>J45+J46+J47</f>
        <v>1443004.7</v>
      </c>
      <c r="K44" s="57">
        <f t="shared" si="14"/>
        <v>290322.40000000014</v>
      </c>
      <c r="L44" s="45">
        <f>L45+L46+L47</f>
        <v>1733327.1</v>
      </c>
      <c r="M44" s="57">
        <f t="shared" si="15"/>
        <v>30419</v>
      </c>
      <c r="N44" s="69">
        <f>SUM(N45:N47)</f>
        <v>1763746.1</v>
      </c>
    </row>
    <row r="45" spans="1:14" ht="15">
      <c r="A45" s="6" t="s">
        <v>208</v>
      </c>
      <c r="B45" s="37" t="s">
        <v>187</v>
      </c>
      <c r="C45" s="47" t="s">
        <v>85</v>
      </c>
      <c r="D45" s="39">
        <v>202170.3</v>
      </c>
      <c r="E45" s="40">
        <f t="shared" si="11"/>
        <v>217.90000000002328</v>
      </c>
      <c r="F45" s="39">
        <v>202388.2</v>
      </c>
      <c r="G45" s="40">
        <f t="shared" si="12"/>
        <v>0</v>
      </c>
      <c r="H45" s="39">
        <v>202388.2</v>
      </c>
      <c r="I45" s="40">
        <f t="shared" si="13"/>
        <v>0</v>
      </c>
      <c r="J45" s="39">
        <v>202388.2</v>
      </c>
      <c r="K45" s="58">
        <f t="shared" si="14"/>
        <v>6925.399999999994</v>
      </c>
      <c r="L45" s="55">
        <v>209313.6</v>
      </c>
      <c r="M45" s="58">
        <f t="shared" si="15"/>
        <v>419</v>
      </c>
      <c r="N45" s="68">
        <v>209732.6</v>
      </c>
    </row>
    <row r="46" spans="1:14" ht="45">
      <c r="A46" s="9" t="s">
        <v>209</v>
      </c>
      <c r="B46" s="23" t="s">
        <v>188</v>
      </c>
      <c r="C46" s="48" t="s">
        <v>86</v>
      </c>
      <c r="D46" s="39">
        <v>991467.8</v>
      </c>
      <c r="E46" s="40">
        <f t="shared" si="11"/>
        <v>248668.69999999995</v>
      </c>
      <c r="F46" s="39">
        <v>1240136.5</v>
      </c>
      <c r="G46" s="40">
        <f t="shared" si="12"/>
        <v>0</v>
      </c>
      <c r="H46" s="39">
        <v>1240136.5</v>
      </c>
      <c r="I46" s="40">
        <f t="shared" si="13"/>
        <v>0</v>
      </c>
      <c r="J46" s="39">
        <v>1240136.5</v>
      </c>
      <c r="K46" s="58">
        <f t="shared" si="14"/>
        <v>283397</v>
      </c>
      <c r="L46" s="55">
        <v>1523533.5</v>
      </c>
      <c r="M46" s="58">
        <f t="shared" si="15"/>
        <v>30000</v>
      </c>
      <c r="N46" s="68">
        <v>1553533.5</v>
      </c>
    </row>
    <row r="47" spans="1:14" ht="15">
      <c r="A47" s="10" t="s">
        <v>210</v>
      </c>
      <c r="B47" s="24" t="s">
        <v>23</v>
      </c>
      <c r="C47" s="49" t="s">
        <v>87</v>
      </c>
      <c r="D47" s="50">
        <v>480</v>
      </c>
      <c r="E47" s="40">
        <f t="shared" si="11"/>
        <v>0</v>
      </c>
      <c r="F47" s="39">
        <v>480</v>
      </c>
      <c r="G47" s="40">
        <f t="shared" si="12"/>
        <v>0</v>
      </c>
      <c r="H47" s="39">
        <v>480</v>
      </c>
      <c r="I47" s="40">
        <f t="shared" si="13"/>
        <v>0</v>
      </c>
      <c r="J47" s="39">
        <v>480</v>
      </c>
      <c r="K47" s="58">
        <f t="shared" si="14"/>
        <v>0</v>
      </c>
      <c r="L47" s="55">
        <v>480</v>
      </c>
      <c r="M47" s="58">
        <f t="shared" si="15"/>
        <v>0</v>
      </c>
      <c r="N47" s="68">
        <v>480</v>
      </c>
    </row>
    <row r="48" spans="1:14" s="4" customFormat="1" ht="15">
      <c r="A48" s="8" t="s">
        <v>211</v>
      </c>
      <c r="B48" s="54" t="s">
        <v>24</v>
      </c>
      <c r="C48" s="44" t="s">
        <v>88</v>
      </c>
      <c r="D48" s="45">
        <f>D49+D50+D51+D52+D53+D54+D55+D56</f>
        <v>13990564.499999998</v>
      </c>
      <c r="E48" s="46">
        <f t="shared" si="11"/>
        <v>537668</v>
      </c>
      <c r="F48" s="45">
        <f>F49+F50+F51+F52+F53+F54+F55+F56</f>
        <v>14528232.499999998</v>
      </c>
      <c r="G48" s="46">
        <f t="shared" si="12"/>
        <v>99424.30000000075</v>
      </c>
      <c r="H48" s="45">
        <f>H49+H50+H51+H52+H53+H54+H55+H56</f>
        <v>14627656.799999999</v>
      </c>
      <c r="I48" s="46">
        <f>J48-H48</f>
        <v>0</v>
      </c>
      <c r="J48" s="45">
        <f>J49+J50+J51+J52+J53+J54+J55+J56</f>
        <v>14627656.799999999</v>
      </c>
      <c r="K48" s="57">
        <f t="shared" si="14"/>
        <v>1699456.1999999993</v>
      </c>
      <c r="L48" s="45">
        <f>L49+L50+L51+L52+L53+L54+L55+L56</f>
        <v>16327112.999999998</v>
      </c>
      <c r="M48" s="57">
        <f t="shared" si="15"/>
        <v>724016.2000000048</v>
      </c>
      <c r="N48" s="69">
        <f>SUM(N49:N56)</f>
        <v>17051129.200000003</v>
      </c>
    </row>
    <row r="49" spans="1:14" ht="15">
      <c r="A49" s="6" t="s">
        <v>212</v>
      </c>
      <c r="B49" s="24" t="s">
        <v>25</v>
      </c>
      <c r="C49" s="47" t="s">
        <v>89</v>
      </c>
      <c r="D49" s="39">
        <v>196012.4</v>
      </c>
      <c r="E49" s="40">
        <f t="shared" si="11"/>
        <v>0</v>
      </c>
      <c r="F49" s="39">
        <v>196012.4</v>
      </c>
      <c r="G49" s="40">
        <f t="shared" si="12"/>
        <v>0</v>
      </c>
      <c r="H49" s="39">
        <v>196012.4</v>
      </c>
      <c r="I49" s="40">
        <f t="shared" si="13"/>
        <v>0</v>
      </c>
      <c r="J49" s="39">
        <v>196012.4</v>
      </c>
      <c r="K49" s="58">
        <f t="shared" si="14"/>
        <v>6842.600000000006</v>
      </c>
      <c r="L49" s="55">
        <v>202855</v>
      </c>
      <c r="M49" s="58">
        <f t="shared" si="15"/>
        <v>3058.899999999994</v>
      </c>
      <c r="N49" s="68">
        <v>205913.9</v>
      </c>
    </row>
    <row r="50" spans="1:14" ht="15">
      <c r="A50" s="6" t="s">
        <v>213</v>
      </c>
      <c r="B50" s="24" t="s">
        <v>26</v>
      </c>
      <c r="C50" s="47" t="s">
        <v>90</v>
      </c>
      <c r="D50" s="39">
        <v>1798692.6</v>
      </c>
      <c r="E50" s="40">
        <f t="shared" si="11"/>
        <v>14965.299999999814</v>
      </c>
      <c r="F50" s="39">
        <v>1813657.9</v>
      </c>
      <c r="G50" s="40">
        <f t="shared" si="12"/>
        <v>1649</v>
      </c>
      <c r="H50" s="39">
        <v>1815306.9</v>
      </c>
      <c r="I50" s="40">
        <f t="shared" si="13"/>
        <v>0</v>
      </c>
      <c r="J50" s="39">
        <v>1815306.9</v>
      </c>
      <c r="K50" s="58">
        <f t="shared" si="14"/>
        <v>66649.40000000014</v>
      </c>
      <c r="L50" s="55">
        <v>1881956.3</v>
      </c>
      <c r="M50" s="58">
        <f t="shared" si="15"/>
        <v>13143.800000000047</v>
      </c>
      <c r="N50" s="68">
        <v>1895100.1</v>
      </c>
    </row>
    <row r="51" spans="1:14" ht="15">
      <c r="A51" s="6" t="s">
        <v>214</v>
      </c>
      <c r="B51" s="24" t="s">
        <v>27</v>
      </c>
      <c r="C51" s="47" t="s">
        <v>91</v>
      </c>
      <c r="D51" s="39">
        <v>106578.3</v>
      </c>
      <c r="E51" s="40">
        <f t="shared" si="11"/>
        <v>0</v>
      </c>
      <c r="F51" s="39">
        <v>106578.3</v>
      </c>
      <c r="G51" s="40">
        <f t="shared" si="12"/>
        <v>14027</v>
      </c>
      <c r="H51" s="39">
        <v>120605.3</v>
      </c>
      <c r="I51" s="40">
        <f t="shared" si="13"/>
        <v>0</v>
      </c>
      <c r="J51" s="39">
        <v>120605.3</v>
      </c>
      <c r="K51" s="58">
        <f t="shared" si="14"/>
        <v>-9497.800000000003</v>
      </c>
      <c r="L51" s="55">
        <v>111107.5</v>
      </c>
      <c r="M51" s="58">
        <f t="shared" si="15"/>
        <v>401037.8</v>
      </c>
      <c r="N51" s="68">
        <v>512145.3</v>
      </c>
    </row>
    <row r="52" spans="1:14" ht="15">
      <c r="A52" s="6" t="s">
        <v>215</v>
      </c>
      <c r="B52" s="24" t="s">
        <v>28</v>
      </c>
      <c r="C52" s="47" t="s">
        <v>92</v>
      </c>
      <c r="D52" s="39">
        <v>1673191.2</v>
      </c>
      <c r="E52" s="40">
        <f t="shared" si="11"/>
        <v>15251</v>
      </c>
      <c r="F52" s="39">
        <v>1688442.2</v>
      </c>
      <c r="G52" s="40">
        <f t="shared" si="12"/>
        <v>154</v>
      </c>
      <c r="H52" s="39">
        <v>1688596.2</v>
      </c>
      <c r="I52" s="40">
        <f t="shared" si="13"/>
        <v>0</v>
      </c>
      <c r="J52" s="39">
        <v>1688596.2</v>
      </c>
      <c r="K52" s="58">
        <f t="shared" si="14"/>
        <v>76582.30000000005</v>
      </c>
      <c r="L52" s="55">
        <v>1765178.5</v>
      </c>
      <c r="M52" s="58">
        <f t="shared" si="15"/>
        <v>3864.6999999999534</v>
      </c>
      <c r="N52" s="68">
        <v>1769043.2</v>
      </c>
    </row>
    <row r="53" spans="1:14" ht="15">
      <c r="A53" s="6" t="s">
        <v>216</v>
      </c>
      <c r="B53" s="24" t="s">
        <v>29</v>
      </c>
      <c r="C53" s="47" t="s">
        <v>93</v>
      </c>
      <c r="D53" s="39">
        <v>1422364.3</v>
      </c>
      <c r="E53" s="40">
        <f t="shared" si="11"/>
        <v>28776.59999999986</v>
      </c>
      <c r="F53" s="39">
        <v>1451140.9</v>
      </c>
      <c r="G53" s="40">
        <f t="shared" si="12"/>
        <v>10031.5</v>
      </c>
      <c r="H53" s="39">
        <v>1461172.4</v>
      </c>
      <c r="I53" s="40">
        <f t="shared" si="13"/>
        <v>0</v>
      </c>
      <c r="J53" s="39">
        <v>1461172.4</v>
      </c>
      <c r="K53" s="58">
        <f t="shared" si="14"/>
        <v>862565.5</v>
      </c>
      <c r="L53" s="55">
        <v>2323737.9</v>
      </c>
      <c r="M53" s="58">
        <f t="shared" si="15"/>
        <v>18362</v>
      </c>
      <c r="N53" s="68">
        <v>2342099.9</v>
      </c>
    </row>
    <row r="54" spans="1:14" ht="15">
      <c r="A54" s="6" t="s">
        <v>217</v>
      </c>
      <c r="B54" s="24" t="s">
        <v>30</v>
      </c>
      <c r="C54" s="47" t="s">
        <v>94</v>
      </c>
      <c r="D54" s="39">
        <v>8279440.6</v>
      </c>
      <c r="E54" s="40">
        <f t="shared" si="11"/>
        <v>463878.0999999996</v>
      </c>
      <c r="F54" s="39">
        <v>8743318.7</v>
      </c>
      <c r="G54" s="40">
        <f t="shared" si="12"/>
        <v>73716.80000000075</v>
      </c>
      <c r="H54" s="39">
        <v>8817035.5</v>
      </c>
      <c r="I54" s="40">
        <f t="shared" si="13"/>
        <v>0</v>
      </c>
      <c r="J54" s="39">
        <v>8817035.5</v>
      </c>
      <c r="K54" s="58">
        <f t="shared" si="14"/>
        <v>628075.9000000004</v>
      </c>
      <c r="L54" s="55">
        <v>9445111.4</v>
      </c>
      <c r="M54" s="58">
        <f t="shared" si="15"/>
        <v>273242.4000000004</v>
      </c>
      <c r="N54" s="68">
        <v>9718353.8</v>
      </c>
    </row>
    <row r="55" spans="1:14" ht="15">
      <c r="A55" s="6" t="s">
        <v>218</v>
      </c>
      <c r="B55" s="24" t="s">
        <v>31</v>
      </c>
      <c r="C55" s="47" t="s">
        <v>95</v>
      </c>
      <c r="D55" s="39">
        <v>74734.2</v>
      </c>
      <c r="E55" s="40">
        <f t="shared" si="11"/>
        <v>0</v>
      </c>
      <c r="F55" s="39">
        <v>74734.2</v>
      </c>
      <c r="G55" s="40">
        <f t="shared" si="12"/>
        <v>0</v>
      </c>
      <c r="H55" s="39">
        <v>74734.2</v>
      </c>
      <c r="I55" s="40">
        <f t="shared" si="13"/>
        <v>0</v>
      </c>
      <c r="J55" s="39">
        <v>74734.2</v>
      </c>
      <c r="K55" s="58">
        <f t="shared" si="14"/>
        <v>-1200</v>
      </c>
      <c r="L55" s="55">
        <v>73534.2</v>
      </c>
      <c r="M55" s="58">
        <f t="shared" si="15"/>
        <v>273.8000000000029</v>
      </c>
      <c r="N55" s="68">
        <v>73808</v>
      </c>
    </row>
    <row r="56" spans="1:14" ht="30">
      <c r="A56" s="6" t="s">
        <v>219</v>
      </c>
      <c r="B56" s="24" t="s">
        <v>32</v>
      </c>
      <c r="C56" s="47" t="s">
        <v>96</v>
      </c>
      <c r="D56" s="39">
        <v>439550.9</v>
      </c>
      <c r="E56" s="40">
        <f t="shared" si="11"/>
        <v>14797</v>
      </c>
      <c r="F56" s="39">
        <v>454347.9</v>
      </c>
      <c r="G56" s="40">
        <f t="shared" si="12"/>
        <v>-154</v>
      </c>
      <c r="H56" s="39">
        <v>454193.9</v>
      </c>
      <c r="I56" s="40">
        <f t="shared" si="13"/>
        <v>0</v>
      </c>
      <c r="J56" s="39">
        <v>454193.9</v>
      </c>
      <c r="K56" s="58">
        <f t="shared" si="14"/>
        <v>69438.29999999999</v>
      </c>
      <c r="L56" s="55">
        <v>523632.2</v>
      </c>
      <c r="M56" s="58">
        <f t="shared" si="15"/>
        <v>11032.799999999988</v>
      </c>
      <c r="N56" s="68">
        <v>534665</v>
      </c>
    </row>
    <row r="57" spans="1:14" s="4" customFormat="1" ht="15">
      <c r="A57" s="8" t="s">
        <v>220</v>
      </c>
      <c r="B57" s="54" t="s">
        <v>33</v>
      </c>
      <c r="C57" s="44" t="s">
        <v>97</v>
      </c>
      <c r="D57" s="45">
        <f>D58+D59+D60+D62</f>
        <v>2513605.0999999996</v>
      </c>
      <c r="E57" s="46">
        <f t="shared" si="11"/>
        <v>272551.6000000001</v>
      </c>
      <c r="F57" s="45">
        <f>F58+F59+F60+F62</f>
        <v>2786156.6999999997</v>
      </c>
      <c r="G57" s="46">
        <f t="shared" si="12"/>
        <v>1325415.4000000004</v>
      </c>
      <c r="H57" s="45">
        <f>H58+H59+H60+H61+H62</f>
        <v>4111572.1</v>
      </c>
      <c r="I57" s="46">
        <f t="shared" si="13"/>
        <v>0</v>
      </c>
      <c r="J57" s="45">
        <f>J58+J59+J60+J61+J62</f>
        <v>4111572.1</v>
      </c>
      <c r="K57" s="57">
        <f t="shared" si="14"/>
        <v>-174518.49999999953</v>
      </c>
      <c r="L57" s="45">
        <f>L58+L59+L60+L61+L62</f>
        <v>3937053.6000000006</v>
      </c>
      <c r="M57" s="57">
        <f t="shared" si="15"/>
        <v>209780.99999999953</v>
      </c>
      <c r="N57" s="69">
        <f>SUM(N58:N62)</f>
        <v>4146834.6</v>
      </c>
    </row>
    <row r="58" spans="1:14" ht="15">
      <c r="A58" s="6" t="s">
        <v>221</v>
      </c>
      <c r="B58" s="24" t="s">
        <v>34</v>
      </c>
      <c r="C58" s="47" t="s">
        <v>98</v>
      </c>
      <c r="D58" s="39">
        <v>325819.2</v>
      </c>
      <c r="E58" s="40">
        <f t="shared" si="11"/>
        <v>491811.60000000003</v>
      </c>
      <c r="F58" s="39">
        <v>817630.8</v>
      </c>
      <c r="G58" s="40">
        <f t="shared" si="12"/>
        <v>3938.79999999993</v>
      </c>
      <c r="H58" s="39">
        <v>821569.6</v>
      </c>
      <c r="I58" s="40">
        <f t="shared" si="13"/>
        <v>0</v>
      </c>
      <c r="J58" s="39">
        <v>821569.6</v>
      </c>
      <c r="K58" s="58">
        <f t="shared" si="14"/>
        <v>-112151.90000000002</v>
      </c>
      <c r="L58" s="55">
        <v>709417.7</v>
      </c>
      <c r="M58" s="58">
        <f t="shared" si="15"/>
        <v>167499.1000000001</v>
      </c>
      <c r="N58" s="68">
        <v>876916.8</v>
      </c>
    </row>
    <row r="59" spans="1:14" ht="15">
      <c r="A59" s="6" t="s">
        <v>222</v>
      </c>
      <c r="B59" s="24" t="s">
        <v>35</v>
      </c>
      <c r="C59" s="47" t="s">
        <v>99</v>
      </c>
      <c r="D59" s="39">
        <v>1147757</v>
      </c>
      <c r="E59" s="40">
        <f t="shared" si="11"/>
        <v>-234577.30000000005</v>
      </c>
      <c r="F59" s="39">
        <v>913179.7</v>
      </c>
      <c r="G59" s="40">
        <f t="shared" si="12"/>
        <v>1224725.5999999999</v>
      </c>
      <c r="H59" s="39">
        <v>2137905.3</v>
      </c>
      <c r="I59" s="40">
        <f t="shared" si="13"/>
        <v>0</v>
      </c>
      <c r="J59" s="39">
        <v>2137905.3</v>
      </c>
      <c r="K59" s="58">
        <f t="shared" si="14"/>
        <v>-29065.599999999627</v>
      </c>
      <c r="L59" s="55">
        <v>2108839.7</v>
      </c>
      <c r="M59" s="58">
        <f t="shared" si="15"/>
        <v>142308</v>
      </c>
      <c r="N59" s="68">
        <v>2251147.7</v>
      </c>
    </row>
    <row r="60" spans="1:14" ht="15">
      <c r="A60" s="6" t="s">
        <v>223</v>
      </c>
      <c r="B60" s="24" t="s">
        <v>140</v>
      </c>
      <c r="C60" s="47" t="s">
        <v>141</v>
      </c>
      <c r="D60" s="39">
        <v>696741.1</v>
      </c>
      <c r="E60" s="40">
        <f t="shared" si="11"/>
        <v>44298.20000000007</v>
      </c>
      <c r="F60" s="39">
        <v>741039.3</v>
      </c>
      <c r="G60" s="40">
        <f t="shared" si="12"/>
        <v>4751</v>
      </c>
      <c r="H60" s="39">
        <v>745790.3</v>
      </c>
      <c r="I60" s="40">
        <f t="shared" si="13"/>
        <v>0</v>
      </c>
      <c r="J60" s="39">
        <v>745790.3</v>
      </c>
      <c r="K60" s="58">
        <f t="shared" si="14"/>
        <v>-3101.600000000093</v>
      </c>
      <c r="L60" s="55">
        <v>742688.7</v>
      </c>
      <c r="M60" s="58">
        <f t="shared" si="15"/>
        <v>-69730.59999999998</v>
      </c>
      <c r="N60" s="68">
        <v>672958.1</v>
      </c>
    </row>
    <row r="61" spans="1:14" ht="30">
      <c r="A61" s="6" t="s">
        <v>224</v>
      </c>
      <c r="B61" s="24" t="s">
        <v>190</v>
      </c>
      <c r="C61" s="47" t="s">
        <v>191</v>
      </c>
      <c r="D61" s="39">
        <v>0</v>
      </c>
      <c r="E61" s="40">
        <f t="shared" si="11"/>
        <v>0</v>
      </c>
      <c r="F61" s="39">
        <v>0</v>
      </c>
      <c r="G61" s="40">
        <f t="shared" si="12"/>
        <v>20000</v>
      </c>
      <c r="H61" s="39">
        <v>20000</v>
      </c>
      <c r="I61" s="40">
        <f t="shared" si="13"/>
        <v>0</v>
      </c>
      <c r="J61" s="39">
        <v>20000</v>
      </c>
      <c r="K61" s="58">
        <f t="shared" si="14"/>
        <v>540</v>
      </c>
      <c r="L61" s="55">
        <v>20540</v>
      </c>
      <c r="M61" s="58">
        <f t="shared" si="15"/>
        <v>0</v>
      </c>
      <c r="N61" s="68">
        <v>20540</v>
      </c>
    </row>
    <row r="62" spans="1:14" ht="30">
      <c r="A62" s="6" t="s">
        <v>225</v>
      </c>
      <c r="B62" s="24" t="s">
        <v>36</v>
      </c>
      <c r="C62" s="47" t="s">
        <v>100</v>
      </c>
      <c r="D62" s="39">
        <v>343287.8</v>
      </c>
      <c r="E62" s="40">
        <f t="shared" si="11"/>
        <v>-28980.899999999965</v>
      </c>
      <c r="F62" s="39">
        <v>314306.9</v>
      </c>
      <c r="G62" s="40">
        <f t="shared" si="12"/>
        <v>72000</v>
      </c>
      <c r="H62" s="39">
        <v>386306.9</v>
      </c>
      <c r="I62" s="40">
        <f t="shared" si="13"/>
        <v>0</v>
      </c>
      <c r="J62" s="39">
        <v>386306.9</v>
      </c>
      <c r="K62" s="58">
        <f t="shared" si="14"/>
        <v>-30739.400000000023</v>
      </c>
      <c r="L62" s="55">
        <v>355567.5</v>
      </c>
      <c r="M62" s="58">
        <f t="shared" si="15"/>
        <v>-30295.5</v>
      </c>
      <c r="N62" s="68">
        <v>325272</v>
      </c>
    </row>
    <row r="63" spans="1:14" s="4" customFormat="1" ht="15">
      <c r="A63" s="8" t="s">
        <v>226</v>
      </c>
      <c r="B63" s="54" t="s">
        <v>37</v>
      </c>
      <c r="C63" s="44" t="s">
        <v>101</v>
      </c>
      <c r="D63" s="45">
        <f>D64+D66</f>
        <v>303962.3</v>
      </c>
      <c r="E63" s="46">
        <f t="shared" si="11"/>
        <v>40590.5</v>
      </c>
      <c r="F63" s="45">
        <f>F64+F66</f>
        <v>344552.8</v>
      </c>
      <c r="G63" s="46">
        <f t="shared" si="12"/>
        <v>20554</v>
      </c>
      <c r="H63" s="45">
        <f>H64+H65+H66</f>
        <v>365106.8</v>
      </c>
      <c r="I63" s="46">
        <f t="shared" si="13"/>
        <v>0</v>
      </c>
      <c r="J63" s="45">
        <f>J64+J65+J66</f>
        <v>365106.8</v>
      </c>
      <c r="K63" s="57">
        <f t="shared" si="14"/>
        <v>155876.00000000006</v>
      </c>
      <c r="L63" s="45">
        <f>L64+L65+L66</f>
        <v>520982.80000000005</v>
      </c>
      <c r="M63" s="57">
        <f t="shared" si="15"/>
        <v>46349.89999999991</v>
      </c>
      <c r="N63" s="69">
        <f>SUM(N64:N66)</f>
        <v>567332.7</v>
      </c>
    </row>
    <row r="64" spans="1:14" ht="30">
      <c r="A64" s="6" t="s">
        <v>227</v>
      </c>
      <c r="B64" s="24" t="s">
        <v>38</v>
      </c>
      <c r="C64" s="47" t="s">
        <v>102</v>
      </c>
      <c r="D64" s="39">
        <v>24928.7</v>
      </c>
      <c r="E64" s="40">
        <f t="shared" si="11"/>
        <v>-1650</v>
      </c>
      <c r="F64" s="39">
        <v>23278.7</v>
      </c>
      <c r="G64" s="40">
        <f t="shared" si="12"/>
        <v>0</v>
      </c>
      <c r="H64" s="39">
        <v>23278.7</v>
      </c>
      <c r="I64" s="40">
        <f t="shared" si="13"/>
        <v>0</v>
      </c>
      <c r="J64" s="39">
        <v>23278.7</v>
      </c>
      <c r="K64" s="58">
        <f t="shared" si="14"/>
        <v>722.2000000000007</v>
      </c>
      <c r="L64" s="55">
        <v>24000.9</v>
      </c>
      <c r="M64" s="58">
        <f t="shared" si="15"/>
        <v>552.0999999999985</v>
      </c>
      <c r="N64" s="68">
        <v>24553</v>
      </c>
    </row>
    <row r="65" spans="1:14" ht="30">
      <c r="A65" s="6" t="s">
        <v>228</v>
      </c>
      <c r="B65" s="24" t="s">
        <v>193</v>
      </c>
      <c r="C65" s="47" t="s">
        <v>192</v>
      </c>
      <c r="D65" s="39">
        <v>0</v>
      </c>
      <c r="E65" s="40">
        <v>0</v>
      </c>
      <c r="F65" s="39">
        <v>0</v>
      </c>
      <c r="G65" s="40">
        <f t="shared" si="12"/>
        <v>1973</v>
      </c>
      <c r="H65" s="39">
        <v>1973</v>
      </c>
      <c r="I65" s="40">
        <f t="shared" si="13"/>
        <v>0</v>
      </c>
      <c r="J65" s="39">
        <v>1973</v>
      </c>
      <c r="K65" s="58">
        <f t="shared" si="14"/>
        <v>0</v>
      </c>
      <c r="L65" s="55">
        <v>1973</v>
      </c>
      <c r="M65" s="58">
        <f t="shared" si="15"/>
        <v>0</v>
      </c>
      <c r="N65" s="68">
        <v>1973</v>
      </c>
    </row>
    <row r="66" spans="1:14" ht="30">
      <c r="A66" s="6" t="s">
        <v>229</v>
      </c>
      <c r="B66" s="24" t="s">
        <v>39</v>
      </c>
      <c r="C66" s="47" t="s">
        <v>103</v>
      </c>
      <c r="D66" s="39">
        <v>279033.6</v>
      </c>
      <c r="E66" s="40">
        <f t="shared" si="11"/>
        <v>42240.5</v>
      </c>
      <c r="F66" s="39">
        <v>321274.1</v>
      </c>
      <c r="G66" s="40">
        <f>H65-F66</f>
        <v>-319301.1</v>
      </c>
      <c r="H66" s="51">
        <v>339855.1</v>
      </c>
      <c r="I66" s="40">
        <f>J66-H66</f>
        <v>0</v>
      </c>
      <c r="J66" s="55">
        <v>339855.1</v>
      </c>
      <c r="K66" s="58">
        <f t="shared" si="14"/>
        <v>155153.80000000005</v>
      </c>
      <c r="L66" s="55">
        <v>495008.9</v>
      </c>
      <c r="M66" s="58">
        <f t="shared" si="15"/>
        <v>45797.79999999993</v>
      </c>
      <c r="N66" s="68">
        <v>540806.7</v>
      </c>
    </row>
    <row r="67" spans="1:14" s="4" customFormat="1" ht="15">
      <c r="A67" s="8" t="s">
        <v>230</v>
      </c>
      <c r="B67" s="54" t="s">
        <v>40</v>
      </c>
      <c r="C67" s="44" t="s">
        <v>104</v>
      </c>
      <c r="D67" s="45">
        <f>D68+D69+D70+D71+D72+D73+D74</f>
        <v>21323226.900000002</v>
      </c>
      <c r="E67" s="46">
        <f aca="true" t="shared" si="16" ref="E67:E98">F67-D67</f>
        <v>628996.5</v>
      </c>
      <c r="F67" s="45">
        <f>F68+F69+F70+F71+F72+F73+F74</f>
        <v>21952223.400000002</v>
      </c>
      <c r="G67" s="46">
        <f aca="true" t="shared" si="17" ref="G67:G98">H67-F67</f>
        <v>96409.89999999478</v>
      </c>
      <c r="H67" s="45">
        <f>H68+H69+H70+H71+H72+H73+H74</f>
        <v>22048633.299999997</v>
      </c>
      <c r="I67" s="46">
        <f aca="true" t="shared" si="18" ref="I67:I98">J67-H67</f>
        <v>0</v>
      </c>
      <c r="J67" s="45">
        <f>J68+J69+J70+J71+J72+J73+J74</f>
        <v>22048633.299999997</v>
      </c>
      <c r="K67" s="57">
        <f t="shared" si="14"/>
        <v>1418119.2000000067</v>
      </c>
      <c r="L67" s="45">
        <f>L68+L69+L70+L71+L72+L73+L74</f>
        <v>23466752.500000004</v>
      </c>
      <c r="M67" s="57">
        <f t="shared" si="15"/>
        <v>-230925.40000000224</v>
      </c>
      <c r="N67" s="69">
        <f>SUM(N68:N74)</f>
        <v>23235827.1</v>
      </c>
    </row>
    <row r="68" spans="1:14" ht="15">
      <c r="A68" s="6" t="s">
        <v>231</v>
      </c>
      <c r="B68" s="24" t="s">
        <v>41</v>
      </c>
      <c r="C68" s="47" t="s">
        <v>105</v>
      </c>
      <c r="D68" s="39">
        <v>4433111.5</v>
      </c>
      <c r="E68" s="40">
        <f t="shared" si="16"/>
        <v>261497</v>
      </c>
      <c r="F68" s="39">
        <v>4694608.5</v>
      </c>
      <c r="G68" s="40">
        <f t="shared" si="17"/>
        <v>-4585.4000000003725</v>
      </c>
      <c r="H68" s="39">
        <v>4690023.1</v>
      </c>
      <c r="I68" s="40">
        <f t="shared" si="18"/>
        <v>0</v>
      </c>
      <c r="J68" s="39">
        <v>4690023.1</v>
      </c>
      <c r="K68" s="58">
        <f t="shared" si="14"/>
        <v>363900.60000000056</v>
      </c>
      <c r="L68" s="55">
        <v>5053923.7</v>
      </c>
      <c r="M68" s="58">
        <f t="shared" si="15"/>
        <v>125540</v>
      </c>
      <c r="N68" s="68">
        <v>5179463.7</v>
      </c>
    </row>
    <row r="69" spans="1:14" ht="15">
      <c r="A69" s="6" t="s">
        <v>232</v>
      </c>
      <c r="B69" s="24" t="s">
        <v>42</v>
      </c>
      <c r="C69" s="47" t="s">
        <v>106</v>
      </c>
      <c r="D69" s="39">
        <v>13395680</v>
      </c>
      <c r="E69" s="40">
        <f t="shared" si="16"/>
        <v>288543.5</v>
      </c>
      <c r="F69" s="39">
        <v>13684223.5</v>
      </c>
      <c r="G69" s="40">
        <f t="shared" si="17"/>
        <v>90874.19999999925</v>
      </c>
      <c r="H69" s="39">
        <v>13775097.7</v>
      </c>
      <c r="I69" s="40">
        <f t="shared" si="18"/>
        <v>0</v>
      </c>
      <c r="J69" s="39">
        <v>13775097.7</v>
      </c>
      <c r="K69" s="58">
        <f t="shared" si="14"/>
        <v>938334.1000000015</v>
      </c>
      <c r="L69" s="55">
        <v>14713431.8</v>
      </c>
      <c r="M69" s="58">
        <f t="shared" si="15"/>
        <v>-390683.4000000004</v>
      </c>
      <c r="N69" s="68">
        <v>14322748.4</v>
      </c>
    </row>
    <row r="70" spans="1:14" ht="15">
      <c r="A70" s="6" t="s">
        <v>233</v>
      </c>
      <c r="B70" s="24" t="s">
        <v>160</v>
      </c>
      <c r="C70" s="47" t="s">
        <v>159</v>
      </c>
      <c r="D70" s="39">
        <v>382448.6</v>
      </c>
      <c r="E70" s="40">
        <f t="shared" si="16"/>
        <v>0</v>
      </c>
      <c r="F70" s="39">
        <v>382448.6</v>
      </c>
      <c r="G70" s="40">
        <f t="shared" si="17"/>
        <v>0</v>
      </c>
      <c r="H70" s="39">
        <v>382448.6</v>
      </c>
      <c r="I70" s="40">
        <f t="shared" si="18"/>
        <v>0</v>
      </c>
      <c r="J70" s="39">
        <v>382448.6</v>
      </c>
      <c r="K70" s="58">
        <f t="shared" si="14"/>
        <v>13070</v>
      </c>
      <c r="L70" s="55">
        <v>395518.6</v>
      </c>
      <c r="M70" s="58">
        <f t="shared" si="15"/>
        <v>7349.600000000035</v>
      </c>
      <c r="N70" s="68">
        <v>402868.2</v>
      </c>
    </row>
    <row r="71" spans="1:14" ht="15">
      <c r="A71" s="6" t="s">
        <v>234</v>
      </c>
      <c r="B71" s="24" t="s">
        <v>43</v>
      </c>
      <c r="C71" s="47" t="s">
        <v>107</v>
      </c>
      <c r="D71" s="39">
        <v>1829333.3</v>
      </c>
      <c r="E71" s="40">
        <f t="shared" si="16"/>
        <v>-173</v>
      </c>
      <c r="F71" s="39">
        <v>1829160.3</v>
      </c>
      <c r="G71" s="40">
        <f t="shared" si="17"/>
        <v>10044.09999999986</v>
      </c>
      <c r="H71" s="39">
        <v>1839204.4</v>
      </c>
      <c r="I71" s="40">
        <f t="shared" si="18"/>
        <v>0</v>
      </c>
      <c r="J71" s="39">
        <v>1839204.4</v>
      </c>
      <c r="K71" s="58">
        <f t="shared" si="14"/>
        <v>113275.20000000019</v>
      </c>
      <c r="L71" s="55">
        <v>1952479.6</v>
      </c>
      <c r="M71" s="58">
        <f t="shared" si="15"/>
        <v>30867.799999999814</v>
      </c>
      <c r="N71" s="68">
        <v>1983347.4</v>
      </c>
    </row>
    <row r="72" spans="1:14" ht="30">
      <c r="A72" s="6" t="s">
        <v>235</v>
      </c>
      <c r="B72" s="24" t="s">
        <v>44</v>
      </c>
      <c r="C72" s="47" t="s">
        <v>108</v>
      </c>
      <c r="D72" s="39">
        <v>68017.7</v>
      </c>
      <c r="E72" s="40">
        <f t="shared" si="16"/>
        <v>0</v>
      </c>
      <c r="F72" s="39">
        <v>68017.7</v>
      </c>
      <c r="G72" s="40">
        <f t="shared" si="17"/>
        <v>0</v>
      </c>
      <c r="H72" s="39">
        <v>68017.7</v>
      </c>
      <c r="I72" s="40">
        <f t="shared" si="18"/>
        <v>0</v>
      </c>
      <c r="J72" s="39">
        <v>68017.7</v>
      </c>
      <c r="K72" s="58">
        <f aca="true" t="shared" si="19" ref="K72:K104">L72-J72</f>
        <v>18857.199999999997</v>
      </c>
      <c r="L72" s="55">
        <v>86874.9</v>
      </c>
      <c r="M72" s="58">
        <f aca="true" t="shared" si="20" ref="M72:M103">N72-L72</f>
        <v>1690.2000000000116</v>
      </c>
      <c r="N72" s="68">
        <v>88565.1</v>
      </c>
    </row>
    <row r="73" spans="1:14" ht="15">
      <c r="A73" s="6" t="s">
        <v>236</v>
      </c>
      <c r="B73" s="24" t="s">
        <v>45</v>
      </c>
      <c r="C73" s="47" t="s">
        <v>109</v>
      </c>
      <c r="D73" s="39">
        <v>423419.6</v>
      </c>
      <c r="E73" s="40">
        <f t="shared" si="16"/>
        <v>509.70000000001164</v>
      </c>
      <c r="F73" s="39">
        <v>423929.3</v>
      </c>
      <c r="G73" s="40">
        <f t="shared" si="17"/>
        <v>0</v>
      </c>
      <c r="H73" s="39">
        <v>423929.3</v>
      </c>
      <c r="I73" s="40">
        <f t="shared" si="18"/>
        <v>0</v>
      </c>
      <c r="J73" s="39">
        <v>423929.3</v>
      </c>
      <c r="K73" s="58">
        <f t="shared" si="19"/>
        <v>-42069</v>
      </c>
      <c r="L73" s="55">
        <v>381860.3</v>
      </c>
      <c r="M73" s="58">
        <f t="shared" si="20"/>
        <v>-6386.799999999988</v>
      </c>
      <c r="N73" s="68">
        <v>375473.5</v>
      </c>
    </row>
    <row r="74" spans="1:14" ht="15">
      <c r="A74" s="6" t="s">
        <v>237</v>
      </c>
      <c r="B74" s="24" t="s">
        <v>46</v>
      </c>
      <c r="C74" s="47" t="s">
        <v>110</v>
      </c>
      <c r="D74" s="39">
        <v>791216.2</v>
      </c>
      <c r="E74" s="40">
        <f t="shared" si="16"/>
        <v>78619.30000000005</v>
      </c>
      <c r="F74" s="39">
        <v>869835.5</v>
      </c>
      <c r="G74" s="40">
        <f t="shared" si="17"/>
        <v>77</v>
      </c>
      <c r="H74" s="39">
        <v>869912.5</v>
      </c>
      <c r="I74" s="40">
        <f t="shared" si="18"/>
        <v>0</v>
      </c>
      <c r="J74" s="39">
        <v>869912.5</v>
      </c>
      <c r="K74" s="58">
        <f t="shared" si="19"/>
        <v>12751.099999999977</v>
      </c>
      <c r="L74" s="55">
        <v>882663.6</v>
      </c>
      <c r="M74" s="58">
        <f t="shared" si="20"/>
        <v>697.2000000000698</v>
      </c>
      <c r="N74" s="68">
        <v>883360.8</v>
      </c>
    </row>
    <row r="75" spans="1:14" s="4" customFormat="1" ht="15">
      <c r="A75" s="8" t="s">
        <v>238</v>
      </c>
      <c r="B75" s="54" t="s">
        <v>47</v>
      </c>
      <c r="C75" s="44" t="s">
        <v>111</v>
      </c>
      <c r="D75" s="45">
        <f>D76+D77+D78</f>
        <v>1298124.8</v>
      </c>
      <c r="E75" s="46">
        <f t="shared" si="16"/>
        <v>5269.59999999986</v>
      </c>
      <c r="F75" s="45">
        <f>F76+F77+F78</f>
        <v>1303394.4</v>
      </c>
      <c r="G75" s="46">
        <f t="shared" si="17"/>
        <v>6632.600000000093</v>
      </c>
      <c r="H75" s="45">
        <f>H76+H77+H78</f>
        <v>1310027</v>
      </c>
      <c r="I75" s="46">
        <f t="shared" si="18"/>
        <v>0</v>
      </c>
      <c r="J75" s="45">
        <f>J76+J77+J78</f>
        <v>1310027</v>
      </c>
      <c r="K75" s="57">
        <f t="shared" si="19"/>
        <v>111717.6000000001</v>
      </c>
      <c r="L75" s="45">
        <f>L76+L77+L78</f>
        <v>1421744.6</v>
      </c>
      <c r="M75" s="57">
        <f t="shared" si="20"/>
        <v>-33864.89999999991</v>
      </c>
      <c r="N75" s="69">
        <f>SUM(N76:N78)</f>
        <v>1387879.7000000002</v>
      </c>
    </row>
    <row r="76" spans="1:14" ht="15">
      <c r="A76" s="6" t="s">
        <v>239</v>
      </c>
      <c r="B76" s="24" t="s">
        <v>48</v>
      </c>
      <c r="C76" s="47" t="s">
        <v>112</v>
      </c>
      <c r="D76" s="39">
        <v>1038728.6</v>
      </c>
      <c r="E76" s="40">
        <f t="shared" si="16"/>
        <v>732.9000000000233</v>
      </c>
      <c r="F76" s="39">
        <v>1039461.5</v>
      </c>
      <c r="G76" s="40">
        <f t="shared" si="17"/>
        <v>3797.9000000000233</v>
      </c>
      <c r="H76" s="39">
        <v>1043259.4</v>
      </c>
      <c r="I76" s="40">
        <f t="shared" si="18"/>
        <v>0</v>
      </c>
      <c r="J76" s="39">
        <v>1043259.4</v>
      </c>
      <c r="K76" s="58">
        <f t="shared" si="19"/>
        <v>117984.90000000002</v>
      </c>
      <c r="L76" s="55">
        <v>1161244.3</v>
      </c>
      <c r="M76" s="58">
        <f t="shared" si="20"/>
        <v>20713.699999999953</v>
      </c>
      <c r="N76" s="68">
        <v>1181958</v>
      </c>
    </row>
    <row r="77" spans="1:14" ht="15">
      <c r="A77" s="6" t="s">
        <v>240</v>
      </c>
      <c r="B77" s="24" t="s">
        <v>49</v>
      </c>
      <c r="C77" s="47" t="s">
        <v>113</v>
      </c>
      <c r="D77" s="39">
        <v>66524.2</v>
      </c>
      <c r="E77" s="40">
        <f t="shared" si="16"/>
        <v>0</v>
      </c>
      <c r="F77" s="39">
        <v>66524.2</v>
      </c>
      <c r="G77" s="40">
        <f t="shared" si="17"/>
        <v>0</v>
      </c>
      <c r="H77" s="39">
        <v>66524.2</v>
      </c>
      <c r="I77" s="40">
        <f t="shared" si="18"/>
        <v>0</v>
      </c>
      <c r="J77" s="39">
        <v>66524.2</v>
      </c>
      <c r="K77" s="58">
        <f t="shared" si="19"/>
        <v>6475.400000000009</v>
      </c>
      <c r="L77" s="55">
        <v>72999.6</v>
      </c>
      <c r="M77" s="58">
        <f t="shared" si="20"/>
        <v>1509.5</v>
      </c>
      <c r="N77" s="68">
        <v>74509.1</v>
      </c>
    </row>
    <row r="78" spans="1:14" ht="30">
      <c r="A78" s="6" t="s">
        <v>241</v>
      </c>
      <c r="B78" s="24" t="s">
        <v>50</v>
      </c>
      <c r="C78" s="47" t="s">
        <v>114</v>
      </c>
      <c r="D78" s="39">
        <v>192872</v>
      </c>
      <c r="E78" s="40">
        <f t="shared" si="16"/>
        <v>4536.700000000012</v>
      </c>
      <c r="F78" s="39">
        <v>197408.7</v>
      </c>
      <c r="G78" s="40">
        <f t="shared" si="17"/>
        <v>2834.6999999999825</v>
      </c>
      <c r="H78" s="39">
        <v>200243.4</v>
      </c>
      <c r="I78" s="40">
        <f t="shared" si="18"/>
        <v>0</v>
      </c>
      <c r="J78" s="39">
        <v>200243.4</v>
      </c>
      <c r="K78" s="58">
        <f t="shared" si="19"/>
        <v>-12742.699999999983</v>
      </c>
      <c r="L78" s="55">
        <v>187500.7</v>
      </c>
      <c r="M78" s="58">
        <f t="shared" si="20"/>
        <v>-56088.100000000006</v>
      </c>
      <c r="N78" s="68">
        <v>131412.6</v>
      </c>
    </row>
    <row r="79" spans="1:14" s="4" customFormat="1" ht="15">
      <c r="A79" s="8" t="s">
        <v>242</v>
      </c>
      <c r="B79" s="54" t="s">
        <v>51</v>
      </c>
      <c r="C79" s="44" t="s">
        <v>115</v>
      </c>
      <c r="D79" s="45">
        <f>D80+D81+D82+D83+D84+D85</f>
        <v>5277595.800000001</v>
      </c>
      <c r="E79" s="46">
        <f t="shared" si="16"/>
        <v>67448.69999999925</v>
      </c>
      <c r="F79" s="45">
        <f>F80+F81+F82+F83+F84+F85</f>
        <v>5345044.5</v>
      </c>
      <c r="G79" s="46">
        <f t="shared" si="17"/>
        <v>103988.40000000037</v>
      </c>
      <c r="H79" s="45">
        <f>H80+H81+H82+H83+H84+H85</f>
        <v>5449032.9</v>
      </c>
      <c r="I79" s="46">
        <f t="shared" si="18"/>
        <v>0</v>
      </c>
      <c r="J79" s="45">
        <f>J80+J81+J82+J83+J84+J85</f>
        <v>5449032.9</v>
      </c>
      <c r="K79" s="57">
        <f t="shared" si="19"/>
        <v>2119391.8</v>
      </c>
      <c r="L79" s="45">
        <f>L80+L81+L82+L83+L84+L85</f>
        <v>7568424.7</v>
      </c>
      <c r="M79" s="57">
        <f t="shared" si="20"/>
        <v>460475.5</v>
      </c>
      <c r="N79" s="69">
        <f>SUM(N80:N85)</f>
        <v>8028900.2</v>
      </c>
    </row>
    <row r="80" spans="1:14" ht="15">
      <c r="A80" s="6" t="s">
        <v>243</v>
      </c>
      <c r="B80" s="24" t="s">
        <v>52</v>
      </c>
      <c r="C80" s="47" t="s">
        <v>116</v>
      </c>
      <c r="D80" s="39">
        <v>3082344.7</v>
      </c>
      <c r="E80" s="40">
        <f t="shared" si="16"/>
        <v>63799.59999999963</v>
      </c>
      <c r="F80" s="39">
        <v>3146144.3</v>
      </c>
      <c r="G80" s="40">
        <f t="shared" si="17"/>
        <v>91662.5</v>
      </c>
      <c r="H80" s="39">
        <v>3237806.8</v>
      </c>
      <c r="I80" s="40">
        <f t="shared" si="18"/>
        <v>0</v>
      </c>
      <c r="J80" s="39">
        <v>3237806.8</v>
      </c>
      <c r="K80" s="58">
        <f t="shared" si="19"/>
        <v>983987.2000000002</v>
      </c>
      <c r="L80" s="55">
        <v>4221794</v>
      </c>
      <c r="M80" s="58">
        <f t="shared" si="20"/>
        <v>61116.90000000037</v>
      </c>
      <c r="N80" s="68">
        <v>4282910.9</v>
      </c>
    </row>
    <row r="81" spans="1:14" ht="15">
      <c r="A81" s="6" t="s">
        <v>244</v>
      </c>
      <c r="B81" s="24" t="s">
        <v>53</v>
      </c>
      <c r="C81" s="47" t="s">
        <v>117</v>
      </c>
      <c r="D81" s="39">
        <v>875250.2</v>
      </c>
      <c r="E81" s="40">
        <f t="shared" si="16"/>
        <v>3149.100000000093</v>
      </c>
      <c r="F81" s="39">
        <v>878399.3</v>
      </c>
      <c r="G81" s="40">
        <f t="shared" si="17"/>
        <v>12325.899999999907</v>
      </c>
      <c r="H81" s="39">
        <v>890725.2</v>
      </c>
      <c r="I81" s="40">
        <f t="shared" si="18"/>
        <v>0</v>
      </c>
      <c r="J81" s="39">
        <v>890725.2</v>
      </c>
      <c r="K81" s="58">
        <f t="shared" si="19"/>
        <v>131377.30000000005</v>
      </c>
      <c r="L81" s="55">
        <v>1022102.5</v>
      </c>
      <c r="M81" s="58">
        <f t="shared" si="20"/>
        <v>99535</v>
      </c>
      <c r="N81" s="68">
        <v>1121637.5</v>
      </c>
    </row>
    <row r="82" spans="1:14" ht="15">
      <c r="A82" s="6" t="s">
        <v>245</v>
      </c>
      <c r="B82" s="24" t="s">
        <v>54</v>
      </c>
      <c r="C82" s="47" t="s">
        <v>118</v>
      </c>
      <c r="D82" s="39">
        <v>435483.3</v>
      </c>
      <c r="E82" s="40">
        <f t="shared" si="16"/>
        <v>0</v>
      </c>
      <c r="F82" s="39">
        <v>435483.3</v>
      </c>
      <c r="G82" s="40">
        <f t="shared" si="17"/>
        <v>0</v>
      </c>
      <c r="H82" s="39">
        <v>435483.3</v>
      </c>
      <c r="I82" s="40">
        <f t="shared" si="18"/>
        <v>0</v>
      </c>
      <c r="J82" s="39">
        <v>435483.3</v>
      </c>
      <c r="K82" s="58">
        <f t="shared" si="19"/>
        <v>28538.20000000001</v>
      </c>
      <c r="L82" s="55">
        <v>464021.5</v>
      </c>
      <c r="M82" s="58">
        <f t="shared" si="20"/>
        <v>16079.099999999977</v>
      </c>
      <c r="N82" s="68">
        <v>480100.6</v>
      </c>
    </row>
    <row r="83" spans="1:14" ht="15">
      <c r="A83" s="6" t="s">
        <v>246</v>
      </c>
      <c r="B83" s="24" t="s">
        <v>55</v>
      </c>
      <c r="C83" s="47" t="s">
        <v>119</v>
      </c>
      <c r="D83" s="39">
        <v>63618.9</v>
      </c>
      <c r="E83" s="40">
        <f t="shared" si="16"/>
        <v>0</v>
      </c>
      <c r="F83" s="39">
        <v>63618.9</v>
      </c>
      <c r="G83" s="40">
        <f t="shared" si="17"/>
        <v>0</v>
      </c>
      <c r="H83" s="39">
        <v>63618.9</v>
      </c>
      <c r="I83" s="40">
        <f t="shared" si="18"/>
        <v>0</v>
      </c>
      <c r="J83" s="39">
        <v>63618.9</v>
      </c>
      <c r="K83" s="58">
        <f t="shared" si="19"/>
        <v>4206.4000000000015</v>
      </c>
      <c r="L83" s="55">
        <v>67825.3</v>
      </c>
      <c r="M83" s="58">
        <f t="shared" si="20"/>
        <v>732.1999999999971</v>
      </c>
      <c r="N83" s="68">
        <v>68557.5</v>
      </c>
    </row>
    <row r="84" spans="1:14" ht="30">
      <c r="A84" s="6" t="s">
        <v>247</v>
      </c>
      <c r="B84" s="24" t="s">
        <v>56</v>
      </c>
      <c r="C84" s="47" t="s">
        <v>120</v>
      </c>
      <c r="D84" s="39">
        <v>74584</v>
      </c>
      <c r="E84" s="40">
        <f t="shared" si="16"/>
        <v>0</v>
      </c>
      <c r="F84" s="39">
        <v>74584</v>
      </c>
      <c r="G84" s="40">
        <f t="shared" si="17"/>
        <v>0</v>
      </c>
      <c r="H84" s="39">
        <v>74584</v>
      </c>
      <c r="I84" s="40">
        <f t="shared" si="18"/>
        <v>0</v>
      </c>
      <c r="J84" s="39">
        <v>74584</v>
      </c>
      <c r="K84" s="58">
        <f t="shared" si="19"/>
        <v>4348.399999999994</v>
      </c>
      <c r="L84" s="55">
        <v>78932.4</v>
      </c>
      <c r="M84" s="58">
        <f t="shared" si="20"/>
        <v>1143.300000000003</v>
      </c>
      <c r="N84" s="68">
        <v>80075.7</v>
      </c>
    </row>
    <row r="85" spans="1:14" ht="15">
      <c r="A85" s="6" t="s">
        <v>248</v>
      </c>
      <c r="B85" s="24" t="s">
        <v>57</v>
      </c>
      <c r="C85" s="47" t="s">
        <v>121</v>
      </c>
      <c r="D85" s="39">
        <v>746314.7</v>
      </c>
      <c r="E85" s="40">
        <f t="shared" si="16"/>
        <v>500</v>
      </c>
      <c r="F85" s="39">
        <v>746814.7</v>
      </c>
      <c r="G85" s="40">
        <f t="shared" si="17"/>
        <v>0</v>
      </c>
      <c r="H85" s="39">
        <v>746814.7</v>
      </c>
      <c r="I85" s="40">
        <f t="shared" si="18"/>
        <v>0</v>
      </c>
      <c r="J85" s="39">
        <v>746814.7</v>
      </c>
      <c r="K85" s="58">
        <f t="shared" si="19"/>
        <v>966934.3</v>
      </c>
      <c r="L85" s="55">
        <v>1713749</v>
      </c>
      <c r="M85" s="58">
        <f t="shared" si="20"/>
        <v>281869</v>
      </c>
      <c r="N85" s="68">
        <v>1995618</v>
      </c>
    </row>
    <row r="86" spans="1:14" s="4" customFormat="1" ht="15">
      <c r="A86" s="8" t="s">
        <v>249</v>
      </c>
      <c r="B86" s="54" t="s">
        <v>58</v>
      </c>
      <c r="C86" s="44" t="s">
        <v>122</v>
      </c>
      <c r="D86" s="45">
        <f>D87+D88+D89+D90+D91</f>
        <v>26862236</v>
      </c>
      <c r="E86" s="46">
        <f t="shared" si="16"/>
        <v>94378.19999999925</v>
      </c>
      <c r="F86" s="45">
        <f>F87+F88+F89+F90+F91</f>
        <v>26956614.2</v>
      </c>
      <c r="G86" s="46">
        <f t="shared" si="17"/>
        <v>1423.7000000029802</v>
      </c>
      <c r="H86" s="45">
        <f>H87+H88+H89+H90+H91</f>
        <v>26958037.900000002</v>
      </c>
      <c r="I86" s="46">
        <f t="shared" si="18"/>
        <v>0</v>
      </c>
      <c r="J86" s="45">
        <f>J87+J88+J89+J90+J91</f>
        <v>26958037.900000002</v>
      </c>
      <c r="K86" s="57">
        <f t="shared" si="19"/>
        <v>5668325.699999999</v>
      </c>
      <c r="L86" s="45">
        <f>L87+L88+L89+L90+L91</f>
        <v>32626363.6</v>
      </c>
      <c r="M86" s="57">
        <f t="shared" si="20"/>
        <v>1201920.8999999985</v>
      </c>
      <c r="N86" s="69">
        <f>SUM(N87:N91)</f>
        <v>33828284.5</v>
      </c>
    </row>
    <row r="87" spans="1:14" ht="15">
      <c r="A87" s="6" t="s">
        <v>250</v>
      </c>
      <c r="B87" s="24" t="s">
        <v>59</v>
      </c>
      <c r="C87" s="47" t="s">
        <v>123</v>
      </c>
      <c r="D87" s="39">
        <v>2036295.6</v>
      </c>
      <c r="E87" s="40">
        <f t="shared" si="16"/>
        <v>0</v>
      </c>
      <c r="F87" s="39">
        <v>2036295.6</v>
      </c>
      <c r="G87" s="40">
        <f t="shared" si="17"/>
        <v>0</v>
      </c>
      <c r="H87" s="39">
        <v>2036295.6</v>
      </c>
      <c r="I87" s="40">
        <f t="shared" si="18"/>
        <v>0</v>
      </c>
      <c r="J87" s="39">
        <v>2036295.6</v>
      </c>
      <c r="K87" s="58">
        <f t="shared" si="19"/>
        <v>-20400</v>
      </c>
      <c r="L87" s="55">
        <v>2015895.6</v>
      </c>
      <c r="M87" s="58">
        <f t="shared" si="20"/>
        <v>-9907.100000000093</v>
      </c>
      <c r="N87" s="68">
        <v>2005988.5</v>
      </c>
    </row>
    <row r="88" spans="1:14" ht="15">
      <c r="A88" s="6" t="s">
        <v>251</v>
      </c>
      <c r="B88" s="24" t="s">
        <v>60</v>
      </c>
      <c r="C88" s="47" t="s">
        <v>124</v>
      </c>
      <c r="D88" s="39">
        <v>2205609.9</v>
      </c>
      <c r="E88" s="40">
        <f t="shared" si="16"/>
        <v>-5671.799999999814</v>
      </c>
      <c r="F88" s="39">
        <v>2199938.1</v>
      </c>
      <c r="G88" s="40">
        <f t="shared" si="17"/>
        <v>1423.6999999997206</v>
      </c>
      <c r="H88" s="39">
        <v>2201361.8</v>
      </c>
      <c r="I88" s="40">
        <f t="shared" si="18"/>
        <v>0</v>
      </c>
      <c r="J88" s="39">
        <v>2201361.8</v>
      </c>
      <c r="K88" s="58">
        <f t="shared" si="19"/>
        <v>222643.7000000002</v>
      </c>
      <c r="L88" s="55">
        <v>2424005.5</v>
      </c>
      <c r="M88" s="58">
        <f t="shared" si="20"/>
        <v>36888.10000000009</v>
      </c>
      <c r="N88" s="68">
        <v>2460893.6</v>
      </c>
    </row>
    <row r="89" spans="1:14" ht="15">
      <c r="A89" s="6" t="s">
        <v>252</v>
      </c>
      <c r="B89" s="24" t="s">
        <v>61</v>
      </c>
      <c r="C89" s="47" t="s">
        <v>125</v>
      </c>
      <c r="D89" s="39">
        <v>12419281.8</v>
      </c>
      <c r="E89" s="40">
        <f t="shared" si="16"/>
        <v>100050</v>
      </c>
      <c r="F89" s="39">
        <v>12519331.8</v>
      </c>
      <c r="G89" s="40">
        <f t="shared" si="17"/>
        <v>0</v>
      </c>
      <c r="H89" s="39">
        <v>12519331.8</v>
      </c>
      <c r="I89" s="40">
        <f t="shared" si="18"/>
        <v>0</v>
      </c>
      <c r="J89" s="39">
        <v>12519331.8</v>
      </c>
      <c r="K89" s="58">
        <f t="shared" si="19"/>
        <v>4171862.1999999993</v>
      </c>
      <c r="L89" s="55">
        <v>16691194</v>
      </c>
      <c r="M89" s="58">
        <f t="shared" si="20"/>
        <v>192382.6000000015</v>
      </c>
      <c r="N89" s="68">
        <v>16883576.6</v>
      </c>
    </row>
    <row r="90" spans="1:14" ht="15">
      <c r="A90" s="6" t="s">
        <v>253</v>
      </c>
      <c r="B90" s="24" t="s">
        <v>62</v>
      </c>
      <c r="C90" s="47" t="s">
        <v>126</v>
      </c>
      <c r="D90" s="39">
        <v>10030167</v>
      </c>
      <c r="E90" s="40">
        <f t="shared" si="16"/>
        <v>0</v>
      </c>
      <c r="F90" s="39">
        <v>10030167</v>
      </c>
      <c r="G90" s="40">
        <f t="shared" si="17"/>
        <v>0</v>
      </c>
      <c r="H90" s="39">
        <v>10030167</v>
      </c>
      <c r="I90" s="40">
        <f t="shared" si="18"/>
        <v>0</v>
      </c>
      <c r="J90" s="39">
        <v>10030167</v>
      </c>
      <c r="K90" s="58">
        <f t="shared" si="19"/>
        <v>1303599.3000000007</v>
      </c>
      <c r="L90" s="55">
        <v>11333766.3</v>
      </c>
      <c r="M90" s="58">
        <f t="shared" si="20"/>
        <v>986266.5999999996</v>
      </c>
      <c r="N90" s="68">
        <v>12320032.9</v>
      </c>
    </row>
    <row r="91" spans="1:14" ht="15">
      <c r="A91" s="6" t="s">
        <v>254</v>
      </c>
      <c r="B91" s="24" t="s">
        <v>63</v>
      </c>
      <c r="C91" s="47" t="s">
        <v>127</v>
      </c>
      <c r="D91" s="39">
        <v>170881.7</v>
      </c>
      <c r="E91" s="40">
        <f t="shared" si="16"/>
        <v>0</v>
      </c>
      <c r="F91" s="39">
        <v>170881.7</v>
      </c>
      <c r="G91" s="40">
        <f t="shared" si="17"/>
        <v>0</v>
      </c>
      <c r="H91" s="39">
        <v>170881.7</v>
      </c>
      <c r="I91" s="40">
        <f t="shared" si="18"/>
        <v>0</v>
      </c>
      <c r="J91" s="39">
        <v>170881.7</v>
      </c>
      <c r="K91" s="58">
        <f t="shared" si="19"/>
        <v>-9379.5</v>
      </c>
      <c r="L91" s="55">
        <v>161502.2</v>
      </c>
      <c r="M91" s="58">
        <f t="shared" si="20"/>
        <v>-3709.3000000000175</v>
      </c>
      <c r="N91" s="68">
        <v>157792.9</v>
      </c>
    </row>
    <row r="92" spans="1:14" s="4" customFormat="1" ht="15">
      <c r="A92" s="8" t="s">
        <v>255</v>
      </c>
      <c r="B92" s="54" t="s">
        <v>64</v>
      </c>
      <c r="C92" s="44" t="s">
        <v>128</v>
      </c>
      <c r="D92" s="45">
        <f>D93+D94+D95</f>
        <v>1001814.2</v>
      </c>
      <c r="E92" s="46">
        <f t="shared" si="16"/>
        <v>162753.7000000002</v>
      </c>
      <c r="F92" s="45">
        <f>F93+F94+F95</f>
        <v>1164567.9000000001</v>
      </c>
      <c r="G92" s="46">
        <f t="shared" si="17"/>
        <v>19140</v>
      </c>
      <c r="H92" s="45">
        <f>H93+H94+H95</f>
        <v>1183707.9000000001</v>
      </c>
      <c r="I92" s="46">
        <f t="shared" si="18"/>
        <v>0</v>
      </c>
      <c r="J92" s="45">
        <f>J93+J94+J95</f>
        <v>1183707.9000000001</v>
      </c>
      <c r="K92" s="57">
        <f t="shared" si="19"/>
        <v>25079.399999999907</v>
      </c>
      <c r="L92" s="45">
        <f>L93+L94+L95</f>
        <v>1208787.3</v>
      </c>
      <c r="M92" s="57">
        <f t="shared" si="20"/>
        <v>18635.399999999907</v>
      </c>
      <c r="N92" s="69">
        <f>SUM(N93:N95)</f>
        <v>1227422.7</v>
      </c>
    </row>
    <row r="93" spans="1:14" ht="15">
      <c r="A93" s="6" t="s">
        <v>256</v>
      </c>
      <c r="B93" s="24" t="s">
        <v>65</v>
      </c>
      <c r="C93" s="47" t="s">
        <v>129</v>
      </c>
      <c r="D93" s="39">
        <v>503909</v>
      </c>
      <c r="E93" s="40">
        <f t="shared" si="16"/>
        <v>113383.40000000002</v>
      </c>
      <c r="F93" s="39">
        <v>617292.4</v>
      </c>
      <c r="G93" s="40">
        <f t="shared" si="17"/>
        <v>5140</v>
      </c>
      <c r="H93" s="39">
        <v>622432.4</v>
      </c>
      <c r="I93" s="40">
        <f t="shared" si="18"/>
        <v>0</v>
      </c>
      <c r="J93" s="39">
        <v>622432.4</v>
      </c>
      <c r="K93" s="58">
        <f t="shared" si="19"/>
        <v>-1339.2000000000698</v>
      </c>
      <c r="L93" s="55">
        <v>621093.2</v>
      </c>
      <c r="M93" s="58">
        <f t="shared" si="20"/>
        <v>11999.800000000047</v>
      </c>
      <c r="N93" s="68">
        <v>633093</v>
      </c>
    </row>
    <row r="94" spans="1:14" ht="15">
      <c r="A94" s="6" t="s">
        <v>257</v>
      </c>
      <c r="B94" s="24" t="s">
        <v>66</v>
      </c>
      <c r="C94" s="47" t="s">
        <v>130</v>
      </c>
      <c r="D94" s="39">
        <v>480559.1</v>
      </c>
      <c r="E94" s="40">
        <f t="shared" si="16"/>
        <v>49370.30000000005</v>
      </c>
      <c r="F94" s="39">
        <v>529929.4</v>
      </c>
      <c r="G94" s="40">
        <f t="shared" si="17"/>
        <v>14000</v>
      </c>
      <c r="H94" s="39">
        <v>543929.4</v>
      </c>
      <c r="I94" s="40">
        <f t="shared" si="18"/>
        <v>0</v>
      </c>
      <c r="J94" s="39">
        <v>543929.4</v>
      </c>
      <c r="K94" s="58">
        <f t="shared" si="19"/>
        <v>25930.599999999977</v>
      </c>
      <c r="L94" s="55">
        <v>569860</v>
      </c>
      <c r="M94" s="58">
        <f t="shared" si="20"/>
        <v>6288</v>
      </c>
      <c r="N94" s="68">
        <v>576148</v>
      </c>
    </row>
    <row r="95" spans="1:14" ht="30">
      <c r="A95" s="11" t="s">
        <v>258</v>
      </c>
      <c r="B95" s="24" t="s">
        <v>67</v>
      </c>
      <c r="C95" s="47" t="s">
        <v>131</v>
      </c>
      <c r="D95" s="39">
        <v>17346.1</v>
      </c>
      <c r="E95" s="40">
        <f t="shared" si="16"/>
        <v>0</v>
      </c>
      <c r="F95" s="39">
        <v>17346.1</v>
      </c>
      <c r="G95" s="40">
        <f t="shared" si="17"/>
        <v>0</v>
      </c>
      <c r="H95" s="39">
        <v>17346.1</v>
      </c>
      <c r="I95" s="40">
        <f t="shared" si="18"/>
        <v>0</v>
      </c>
      <c r="J95" s="39">
        <v>17346.1</v>
      </c>
      <c r="K95" s="58">
        <f t="shared" si="19"/>
        <v>488</v>
      </c>
      <c r="L95" s="55">
        <v>17834.1</v>
      </c>
      <c r="M95" s="58">
        <f t="shared" si="20"/>
        <v>347.6000000000022</v>
      </c>
      <c r="N95" s="68">
        <v>18181.7</v>
      </c>
    </row>
    <row r="96" spans="1:14" s="4" customFormat="1" ht="15">
      <c r="A96" s="8" t="s">
        <v>259</v>
      </c>
      <c r="B96" s="54" t="s">
        <v>68</v>
      </c>
      <c r="C96" s="44" t="s">
        <v>132</v>
      </c>
      <c r="D96" s="45">
        <f>D97</f>
        <v>22446.4</v>
      </c>
      <c r="E96" s="46">
        <f t="shared" si="16"/>
        <v>5700</v>
      </c>
      <c r="F96" s="45">
        <f>F97</f>
        <v>28146.4</v>
      </c>
      <c r="G96" s="46">
        <f t="shared" si="17"/>
        <v>0</v>
      </c>
      <c r="H96" s="45">
        <f>H97</f>
        <v>28146.4</v>
      </c>
      <c r="I96" s="46">
        <f t="shared" si="18"/>
        <v>0</v>
      </c>
      <c r="J96" s="45">
        <f>J97</f>
        <v>28146.4</v>
      </c>
      <c r="K96" s="57">
        <f t="shared" si="19"/>
        <v>546.3999999999978</v>
      </c>
      <c r="L96" s="45">
        <f>L97</f>
        <v>28692.8</v>
      </c>
      <c r="M96" s="57">
        <f t="shared" si="20"/>
        <v>338.2000000000007</v>
      </c>
      <c r="N96" s="69">
        <f>N97</f>
        <v>29031</v>
      </c>
    </row>
    <row r="97" spans="1:14" ht="15">
      <c r="A97" s="6" t="s">
        <v>260</v>
      </c>
      <c r="B97" s="24" t="s">
        <v>69</v>
      </c>
      <c r="C97" s="47" t="s">
        <v>133</v>
      </c>
      <c r="D97" s="39">
        <v>22446.4</v>
      </c>
      <c r="E97" s="40">
        <f t="shared" si="16"/>
        <v>5700</v>
      </c>
      <c r="F97" s="39">
        <v>28146.4</v>
      </c>
      <c r="G97" s="40">
        <f t="shared" si="17"/>
        <v>0</v>
      </c>
      <c r="H97" s="39">
        <v>28146.4</v>
      </c>
      <c r="I97" s="40">
        <f t="shared" si="18"/>
        <v>0</v>
      </c>
      <c r="J97" s="39">
        <v>28146.4</v>
      </c>
      <c r="K97" s="58">
        <f t="shared" si="19"/>
        <v>546.3999999999978</v>
      </c>
      <c r="L97" s="55">
        <v>28692.8</v>
      </c>
      <c r="M97" s="58">
        <f t="shared" si="20"/>
        <v>338.2000000000007</v>
      </c>
      <c r="N97" s="68">
        <v>29031</v>
      </c>
    </row>
    <row r="98" spans="1:14" s="4" customFormat="1" ht="28.5">
      <c r="A98" s="8" t="s">
        <v>261</v>
      </c>
      <c r="B98" s="54" t="s">
        <v>70</v>
      </c>
      <c r="C98" s="44" t="s">
        <v>134</v>
      </c>
      <c r="D98" s="45">
        <f>D99</f>
        <v>1250000</v>
      </c>
      <c r="E98" s="46">
        <f t="shared" si="16"/>
        <v>0</v>
      </c>
      <c r="F98" s="45">
        <f>F99</f>
        <v>1250000</v>
      </c>
      <c r="G98" s="46">
        <f t="shared" si="17"/>
        <v>-19000</v>
      </c>
      <c r="H98" s="45">
        <f>H99</f>
        <v>1231000</v>
      </c>
      <c r="I98" s="46">
        <f t="shared" si="18"/>
        <v>0</v>
      </c>
      <c r="J98" s="45">
        <f>J99</f>
        <v>1231000</v>
      </c>
      <c r="K98" s="57">
        <f t="shared" si="19"/>
        <v>-361000</v>
      </c>
      <c r="L98" s="45">
        <f>L99</f>
        <v>870000</v>
      </c>
      <c r="M98" s="57">
        <f t="shared" si="20"/>
        <v>-81370</v>
      </c>
      <c r="N98" s="69">
        <f>N99</f>
        <v>788630</v>
      </c>
    </row>
    <row r="99" spans="1:14" ht="30">
      <c r="A99" s="6" t="s">
        <v>262</v>
      </c>
      <c r="B99" s="24" t="s">
        <v>71</v>
      </c>
      <c r="C99" s="47" t="s">
        <v>135</v>
      </c>
      <c r="D99" s="39">
        <v>1250000</v>
      </c>
      <c r="E99" s="40">
        <f>F99-D99</f>
        <v>0</v>
      </c>
      <c r="F99" s="39">
        <v>1250000</v>
      </c>
      <c r="G99" s="40">
        <f>H99-F99</f>
        <v>-19000</v>
      </c>
      <c r="H99" s="39">
        <v>1231000</v>
      </c>
      <c r="I99" s="40">
        <f>J99-H99</f>
        <v>0</v>
      </c>
      <c r="J99" s="39">
        <v>1231000</v>
      </c>
      <c r="K99" s="58">
        <f t="shared" si="19"/>
        <v>-361000</v>
      </c>
      <c r="L99" s="55">
        <v>870000</v>
      </c>
      <c r="M99" s="58">
        <f t="shared" si="20"/>
        <v>-81370</v>
      </c>
      <c r="N99" s="68">
        <v>788630</v>
      </c>
    </row>
    <row r="100" spans="1:14" s="4" customFormat="1" ht="42" customHeight="1">
      <c r="A100" s="8" t="s">
        <v>263</v>
      </c>
      <c r="B100" s="54" t="s">
        <v>72</v>
      </c>
      <c r="C100" s="44" t="s">
        <v>136</v>
      </c>
      <c r="D100" s="45">
        <f>D101+D102+D103</f>
        <v>6201511</v>
      </c>
      <c r="E100" s="46">
        <f>F100-D100</f>
        <v>93532.09999999963</v>
      </c>
      <c r="F100" s="45">
        <f>F101+F102+F103</f>
        <v>6295043.1</v>
      </c>
      <c r="G100" s="46">
        <f>H100-F100</f>
        <v>756535.5999999996</v>
      </c>
      <c r="H100" s="45">
        <f>H101+H102+H103</f>
        <v>7051578.699999999</v>
      </c>
      <c r="I100" s="46">
        <f>J100-H100</f>
        <v>0</v>
      </c>
      <c r="J100" s="45">
        <f>J101+J102+J103</f>
        <v>7051578.699999999</v>
      </c>
      <c r="K100" s="57">
        <f t="shared" si="19"/>
        <v>69652.20000000112</v>
      </c>
      <c r="L100" s="45">
        <f>L101+L102+L103</f>
        <v>7121230.9</v>
      </c>
      <c r="M100" s="57">
        <f t="shared" si="20"/>
        <v>292471.89999999944</v>
      </c>
      <c r="N100" s="69">
        <f>SUM(N101:N103)</f>
        <v>7413702.8</v>
      </c>
    </row>
    <row r="101" spans="1:14" ht="45.75" customHeight="1">
      <c r="A101" s="6" t="s">
        <v>264</v>
      </c>
      <c r="B101" s="24" t="s">
        <v>73</v>
      </c>
      <c r="C101" s="47" t="s">
        <v>137</v>
      </c>
      <c r="D101" s="39">
        <v>4732105</v>
      </c>
      <c r="E101" s="40">
        <f>F101-D101</f>
        <v>0</v>
      </c>
      <c r="F101" s="39">
        <v>4732105</v>
      </c>
      <c r="G101" s="40">
        <f>H101-F101</f>
        <v>0</v>
      </c>
      <c r="H101" s="39">
        <v>4732105</v>
      </c>
      <c r="I101" s="40">
        <f>J101-H101</f>
        <v>0</v>
      </c>
      <c r="J101" s="39">
        <v>4732105</v>
      </c>
      <c r="K101" s="58">
        <f t="shared" si="19"/>
        <v>0</v>
      </c>
      <c r="L101" s="55">
        <v>4732105</v>
      </c>
      <c r="M101" s="58">
        <f t="shared" si="20"/>
        <v>0</v>
      </c>
      <c r="N101" s="68">
        <v>4732105</v>
      </c>
    </row>
    <row r="102" spans="1:14" ht="15">
      <c r="A102" s="6" t="s">
        <v>265</v>
      </c>
      <c r="B102" s="24" t="s">
        <v>74</v>
      </c>
      <c r="C102" s="47" t="s">
        <v>138</v>
      </c>
      <c r="D102" s="39">
        <v>128583.7</v>
      </c>
      <c r="E102" s="40">
        <f>F102-D102</f>
        <v>78322.40000000001</v>
      </c>
      <c r="F102" s="39">
        <v>206906.1</v>
      </c>
      <c r="G102" s="40">
        <f>H102-F102</f>
        <v>482355.5</v>
      </c>
      <c r="H102" s="39">
        <v>689261.6</v>
      </c>
      <c r="I102" s="40">
        <f>J102-H102</f>
        <v>0</v>
      </c>
      <c r="J102" s="39">
        <v>689261.6</v>
      </c>
      <c r="K102" s="58">
        <f t="shared" si="19"/>
        <v>-1680.1999999999534</v>
      </c>
      <c r="L102" s="55">
        <v>687581.4</v>
      </c>
      <c r="M102" s="58">
        <f t="shared" si="20"/>
        <v>203474.40000000002</v>
      </c>
      <c r="N102" s="68">
        <v>891055.8</v>
      </c>
    </row>
    <row r="103" spans="1:14" ht="30">
      <c r="A103" s="6" t="s">
        <v>266</v>
      </c>
      <c r="B103" s="24" t="s">
        <v>75</v>
      </c>
      <c r="C103" s="47" t="s">
        <v>139</v>
      </c>
      <c r="D103" s="39">
        <v>1340822.3</v>
      </c>
      <c r="E103" s="40">
        <f>F103-D103</f>
        <v>15209.699999999953</v>
      </c>
      <c r="F103" s="39">
        <v>1356032</v>
      </c>
      <c r="G103" s="40">
        <f>H103-F103</f>
        <v>274180.1000000001</v>
      </c>
      <c r="H103" s="39">
        <v>1630212.1</v>
      </c>
      <c r="I103" s="40">
        <f>J103-H103</f>
        <v>0</v>
      </c>
      <c r="J103" s="39">
        <v>1630212.1</v>
      </c>
      <c r="K103" s="58">
        <f t="shared" si="19"/>
        <v>71332.3999999999</v>
      </c>
      <c r="L103" s="55">
        <v>1701544.5</v>
      </c>
      <c r="M103" s="58">
        <f t="shared" si="20"/>
        <v>88997.5</v>
      </c>
      <c r="N103" s="68">
        <v>1790542</v>
      </c>
    </row>
    <row r="104" spans="1:14" s="12" customFormat="1" ht="20.25" customHeight="1">
      <c r="A104" s="7" t="s">
        <v>143</v>
      </c>
      <c r="B104" s="21" t="s">
        <v>142</v>
      </c>
      <c r="C104" s="25"/>
      <c r="D104" s="38">
        <f aca="true" t="shared" si="21" ref="D104:L104">D5-D31</f>
        <v>-950151.8000000119</v>
      </c>
      <c r="E104" s="38">
        <f t="shared" si="21"/>
        <v>-3179585.1999999927</v>
      </c>
      <c r="F104" s="38">
        <f t="shared" si="21"/>
        <v>-4129737</v>
      </c>
      <c r="G104" s="38">
        <f t="shared" si="21"/>
        <v>-1.909211277961731E-08</v>
      </c>
      <c r="H104" s="38">
        <f t="shared" si="21"/>
        <v>-4129737.00000003</v>
      </c>
      <c r="I104" s="38">
        <f t="shared" si="21"/>
        <v>0</v>
      </c>
      <c r="J104" s="38">
        <f t="shared" si="21"/>
        <v>-4129737.00000003</v>
      </c>
      <c r="K104" s="59">
        <f t="shared" si="19"/>
        <v>2.9802322387695312E-08</v>
      </c>
      <c r="L104" s="38">
        <f t="shared" si="21"/>
        <v>-4129737</v>
      </c>
      <c r="M104" s="59">
        <f>N104-L104</f>
        <v>-1.4901161193847656E-08</v>
      </c>
      <c r="N104" s="67">
        <f>N5-N31</f>
        <v>-4129737.000000015</v>
      </c>
    </row>
    <row r="105" spans="4:8" ht="15">
      <c r="D105" s="18"/>
      <c r="E105" s="18"/>
      <c r="F105" s="18"/>
      <c r="G105" s="18"/>
      <c r="H105" s="18"/>
    </row>
  </sheetData>
  <sheetProtection/>
  <mergeCells count="3">
    <mergeCell ref="A4:B4"/>
    <mergeCell ref="A1:F1"/>
    <mergeCell ref="A2:N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2022-04-05T03:30:51Z</dcterms:modified>
  <cp:category/>
  <cp:version/>
  <cp:contentType/>
  <cp:contentStatus/>
</cp:coreProperties>
</file>